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<sst xmlns="http://schemas.openxmlformats.org/spreadsheetml/2006/main" count="6316" uniqueCount="2914">
  <si>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</si>
  <si>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</si>
  <si>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</si>
  <si>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</si>
  <si>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</si>
  <si>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</si>
  <si>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</si>
  <si>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</si>
  <si>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</si>
  <si>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</si>
  <si>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</si>
  <si>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</si>
  <si>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</si>
  <si>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</si>
  <si>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</si>
  <si>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</si>
  <si>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</si>
  <si>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</si>
  <si>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</si>
  <si>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</si>
  <si>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</si>
  <si>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</si>
  <si>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</si>
  <si>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</si>
  <si>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</si>
  <si>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</si>
  <si>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</si>
  <si>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</si>
  <si>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</si>
  <si>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</si>
  <si>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</si>
  <si>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</si>
  <si>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</si>
  <si>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</si>
  <si>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</si>
  <si>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</si>
  <si>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</si>
  <si>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</si>
  <si>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</si>
  <si>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</si>
  <si>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</si>
  <si>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</si>
  <si>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</si>
  <si>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</si>
  <si>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</si>
  <si>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</si>
  <si>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</si>
  <si>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</si>
  <si>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</si>
  <si>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</si>
  <si>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</si>
  <si>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</si>
  <si>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</si>
  <si>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</si>
  <si>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</si>
  <si>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</si>
  <si>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</si>
  <si>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</si>
  <si>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</si>
  <si>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</si>
  <si>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</si>
  <si>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</si>
  <si>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</si>
  <si>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</si>
  <si>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</si>
  <si>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</si>
  <si>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</si>
  <si>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</si>
  <si>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</si>
  <si>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</si>
  <si>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</si>
  <si>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</si>
  <si>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</si>
  <si>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</si>
  <si>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</si>
  <si>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</si>
  <si>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</si>
  <si>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</si>
  <si>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</si>
  <si>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</si>
  <si>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</si>
  <si>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</si>
  <si>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</si>
  <si>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</si>
  <si>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</si>
  <si>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</si>
  <si>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</si>
  <si>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</si>
  <si>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</si>
  <si>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</si>
  <si>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</si>
  <si>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</si>
  <si>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</si>
  <si>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</si>
  <si>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</si>
  <si>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</si>
  <si>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</si>
  <si>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</si>
  <si>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</si>
  <si>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</si>
  <si>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</si>
  <si>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</si>
  <si>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</si>
  <si>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</si>
  <si>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</si>
  <si>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</si>
  <si>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</si>
  <si>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</si>
  <si>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</si>
  <si>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</si>
  <si>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</si>
  <si>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</si>
  <si>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</si>
  <si>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</si>
  <si>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</si>
  <si>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</si>
  <si>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</si>
  <si>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</si>
  <si>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</si>
  <si>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</si>
  <si>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</si>
  <si>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</si>
  <si>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</si>
  <si>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</si>
  <si>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</si>
  <si>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</si>
  <si>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</si>
  <si>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</si>
  <si>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</si>
  <si>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</si>
  <si>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</si>
  <si>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</si>
  <si>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</si>
  <si>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</si>
  <si>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</si>
  <si>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</si>
  <si>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</si>
  <si>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</si>
  <si>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</si>
  <si>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</si>
  <si>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</si>
  <si>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</si>
  <si>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</si>
  <si>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</si>
  <si>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</si>
  <si>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</si>
  <si>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</si>
  <si>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</si>
  <si>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</si>
  <si>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</si>
  <si>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</si>
  <si>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</si>
  <si>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</si>
  <si>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</si>
  <si>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</si>
  <si>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</si>
  <si>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</si>
  <si>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</si>
  <si>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</si>
  <si>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</si>
  <si>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</si>
  <si>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</si>
  <si>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</si>
  <si>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</si>
  <si>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</si>
  <si>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</si>
  <si>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</si>
  <si>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</si>
  <si>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</si>
  <si>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</si>
  <si>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</si>
  <si>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</si>
  <si>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</si>
  <si>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</si>
  <si>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</si>
  <si>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</si>
  <si>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</si>
  <si>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</si>
  <si>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</si>
  <si>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</si>
  <si>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</si>
  <si>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</si>
  <si>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</si>
  <si>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</si>
  <si>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</si>
  <si>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</si>
  <si>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</si>
  <si>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</si>
  <si>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</si>
  <si>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</si>
  <si>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</si>
  <si>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</si>
  <si>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</si>
  <si>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</si>
  <si>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</si>
  <si>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</si>
  <si>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</si>
  <si>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</si>
  <si>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</si>
  <si>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</si>
  <si>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</si>
  <si>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</si>
  <si>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</si>
  <si>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</si>
  <si>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</si>
  <si>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</si>
  <si>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</si>
  <si>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</si>
  <si>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</si>
  <si>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</si>
  <si>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</si>
  <si>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</si>
  <si>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</si>
  <si>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</si>
  <si>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</si>
  <si>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</si>
  <si>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</si>
  <si>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</si>
  <si>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</si>
  <si>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</si>
  <si>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</si>
  <si>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</si>
  <si>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</si>
  <si>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</si>
  <si>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</si>
  <si>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</si>
  <si>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</si>
  <si>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</si>
  <si>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</si>
  <si>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</si>
  <si>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</si>
  <si>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</si>
  <si>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</si>
  <si>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</si>
  <si>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</si>
  <si>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</si>
  <si>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</si>
  <si>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</si>
  <si>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</si>
  <si>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</si>
  <si>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</si>
  <si>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</si>
  <si>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</si>
  <si>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</si>
  <si>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</si>
  <si>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</si>
  <si>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</si>
  <si>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</si>
  <si>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</si>
  <si>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</si>
  <si>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</si>
  <si>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</si>
  <si>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</si>
  <si>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</si>
  <si>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</si>
  <si>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</si>
  <si>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</si>
  <si>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</si>
  <si>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</si>
  <si>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</si>
  <si>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</si>
  <si>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</si>
  <si>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</si>
  <si>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</si>
  <si>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</si>
  <si>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</si>
  <si>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</si>
  <si>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</si>
  <si>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</si>
  <si>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</si>
  <si>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</si>
  <si>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</si>
  <si>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</si>
  <si>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</si>
  <si>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</si>
  <si>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</si>
  <si>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</si>
  <si>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</si>
  <si>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</si>
  <si>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</si>
  <si>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</si>
  <si>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</si>
  <si>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</si>
  <si>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</si>
  <si>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</si>
  <si>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</si>
  <si>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</si>
  <si>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</si>
  <si>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</si>
  <si>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</si>
  <si>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</si>
  <si>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</si>
  <si>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</si>
  <si>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</si>
  <si>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</si>
  <si>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</si>
  <si>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</si>
  <si>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</si>
  <si>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</si>
  <si>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</si>
  <si>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</si>
  <si>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</si>
  <si>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</si>
  <si>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</si>
  <si>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</si>
  <si>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</si>
  <si>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</si>
  <si>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</si>
  <si>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</si>
  <si>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</si>
  <si>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</si>
  <si>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</si>
  <si>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</si>
  <si>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</si>
  <si>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</si>
  <si>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</si>
  <si>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</si>
  <si>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</si>
  <si>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</si>
  <si>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</si>
  <si>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</si>
  <si>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</si>
  <si>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</si>
  <si>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</si>
  <si>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</si>
  <si>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</si>
  <si>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</si>
  <si>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</si>
  <si>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</si>
  <si>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</si>
  <si>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</si>
  <si>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</si>
  <si>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</si>
  <si>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</si>
  <si>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</si>
  <si>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</si>
  <si>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</si>
  <si>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</si>
  <si>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</si>
  <si>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</si>
  <si>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</si>
  <si>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</si>
  <si>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</si>
  <si>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</si>
  <si>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</si>
  <si>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</si>
  <si>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</si>
  <si>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</si>
  <si>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</si>
  <si>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</si>
  <si>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</si>
  <si>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</si>
  <si>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</si>
  <si>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</si>
  <si>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</si>
  <si>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</si>
  <si>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</si>
  <si>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</si>
  <si>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</si>
  <si>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</si>
  <si>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</si>
  <si>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</si>
  <si>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</si>
  <si>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</si>
  <si>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</si>
  <si>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</si>
  <si>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</si>
  <si>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</si>
  <si>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</si>
  <si>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</si>
  <si>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</si>
  <si>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</si>
  <si>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</si>
  <si>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</si>
  <si>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</si>
  <si>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</si>
  <si>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</si>
  <si>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</si>
  <si>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</si>
  <si>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</si>
  <si>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</si>
  <si>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</si>
  <si>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</si>
  <si>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</si>
  <si>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</si>
  <si>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</si>
  <si>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</si>
  <si>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</si>
  <si>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</si>
  <si>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</si>
  <si>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</si>
  <si>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</si>
  <si>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</si>
  <si>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</si>
  <si>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</si>
  <si>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</si>
  <si>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</si>
  <si>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</si>
  <si>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</si>
  <si>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</si>
  <si>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</si>
  <si>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</si>
  <si>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</si>
  <si>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</si>
  <si>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</si>
  <si>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</si>
  <si>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</si>
  <si>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</si>
  <si>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</si>
  <si>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</si>
  <si>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</si>
  <si>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</si>
  <si>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</si>
  <si>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</si>
  <si>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</si>
  <si>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</si>
  <si>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</si>
  <si>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</si>
  <si>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</si>
  <si>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</si>
  <si>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</si>
  <si>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</si>
  <si>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</si>
  <si>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</si>
  <si>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</si>
  <si>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</si>
  <si>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</si>
  <si>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</si>
  <si>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</si>
  <si>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</si>
  <si>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</si>
  <si>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</si>
  <si>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</si>
  <si>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</si>
  <si>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</si>
  <si>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</si>
  <si>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</si>
  <si>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</si>
  <si>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</si>
  <si>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</si>
  <si>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</si>
  <si>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</si>
  <si>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</si>
  <si>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</si>
  <si>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</si>
  <si>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</si>
  <si>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</si>
  <si>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</si>
  <si>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</si>
  <si>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</si>
  <si>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</si>
  <si>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</si>
  <si>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</si>
  <si>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</si>
  <si>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</si>
  <si>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</si>
  <si>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</si>
  <si>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</si>
  <si>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</si>
  <si>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</si>
  <si>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</si>
  <si>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</si>
  <si>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</si>
  <si>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</si>
  <si>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</si>
  <si>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</si>
  <si>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</si>
  <si>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</si>
  <si>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</si>
  <si>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</si>
  <si>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</si>
  <si>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</si>
  <si>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</si>
  <si>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</si>
  <si>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</si>
  <si>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</si>
  <si>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</si>
  <si>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</si>
  <si>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</si>
  <si>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</si>
  <si>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</si>
  <si>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</si>
  <si>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</si>
  <si>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</si>
  <si>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</si>
  <si>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</si>
  <si>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</si>
  <si>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</si>
  <si>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</si>
  <si>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</si>
  <si>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</si>
  <si>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</si>
  <si>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</si>
  <si>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</si>
  <si>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</si>
  <si>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</si>
  <si>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</si>
  <si>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</si>
  <si>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</si>
  <si>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</si>
  <si>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</si>
  <si>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</si>
  <si>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</si>
  <si>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</si>
  <si>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</si>
  <si>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</si>
  <si>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</si>
  <si>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</si>
  <si>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</si>
  <si>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</si>
  <si>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</si>
  <si>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</si>
  <si>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</si>
  <si>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</si>
  <si>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</si>
  <si>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</si>
  <si>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</si>
  <si>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</si>
  <si>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</si>
  <si>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</si>
  <si>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</si>
  <si>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</si>
  <si>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</si>
  <si>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</si>
  <si>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</si>
  <si>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</si>
  <si>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</si>
  <si>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</si>
  <si>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</si>
  <si>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</si>
  <si>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</si>
  <si>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</si>
  <si>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</si>
  <si>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</si>
  <si>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</si>
  <si>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</si>
  <si>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</si>
  <si>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</si>
  <si>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</si>
  <si>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</si>
  <si>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</si>
  <si>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</si>
  <si>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</si>
  <si>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</si>
  <si>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</si>
  <si>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</si>
  <si>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</si>
  <si>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</si>
  <si>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</si>
  <si>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</si>
  <si>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</si>
  <si>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</si>
  <si>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</si>
  <si>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</si>
  <si>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</si>
  <si>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</si>
  <si>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</si>
  <si>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</si>
  <si>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</si>
  <si>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</si>
  <si>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</si>
  <si>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</si>
  <si>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</si>
  <si>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</si>
  <si>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</si>
  <si>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</si>
  <si>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</si>
  <si>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</si>
  <si>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</si>
  <si>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</si>
  <si>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</si>
  <si>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</si>
  <si>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</si>
  <si>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</si>
  <si>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</si>
  <si>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</si>
  <si>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</si>
  <si>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</si>
  <si>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</si>
  <si>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</si>
  <si>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</si>
  <si>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</si>
  <si>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</si>
  <si>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</si>
  <si>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</si>
  <si>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</si>
  <si>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</si>
  <si>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</si>
  <si>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</si>
  <si>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</si>
  <si>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</si>
  <si>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</si>
  <si>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</si>
  <si>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</si>
  <si>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</si>
  <si>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</si>
  <si>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</si>
  <si>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</si>
  <si>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</si>
  <si>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</si>
  <si>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</si>
  <si>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</si>
  <si>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</si>
  <si>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</si>
  <si>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</si>
  <si>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</si>
  <si>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</si>
  <si>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</si>
  <si>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</si>
  <si>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</si>
  <si>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</si>
  <si>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</si>
  <si>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</si>
  <si>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</si>
  <si>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</si>
  <si>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</si>
  <si>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</si>
  <si>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</si>
  <si>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</si>
  <si>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</si>
  <si>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</si>
  <si>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</si>
  <si>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</si>
  <si>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</si>
  <si>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</si>
  <si>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</si>
  <si>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</si>
  <si>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</si>
  <si>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</si>
  <si>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</si>
  <si>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</si>
  <si>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</si>
  <si>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</si>
  <si>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</si>
  <si>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</si>
  <si>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</si>
  <si>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</si>
  <si>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</si>
  <si>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</si>
  <si>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</si>
  <si>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</si>
  <si>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</si>
  <si>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</si>
  <si>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</si>
  <si>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</si>
  <si>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</si>
  <si>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</si>
  <si>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</si>
  <si>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</si>
  <si>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</si>
  <si>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</si>
  <si>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</si>
  <si>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</si>
  <si>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</si>
  <si>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</si>
  <si>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</si>
  <si>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</si>
  <si>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</si>
  <si>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</si>
  <si>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</si>
  <si>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</si>
  <si>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</si>
  <si>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</si>
  <si>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</si>
  <si>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</si>
  <si>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</si>
  <si>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</si>
  <si>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</si>
  <si>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</si>
  <si>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</si>
  <si>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</si>
  <si>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</si>
  <si>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</si>
  <si>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</si>
  <si>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</si>
  <si>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</si>
  <si>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</si>
  <si>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</si>
  <si>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</si>
  <si>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</si>
  <si>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</si>
  <si>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</si>
  <si>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</si>
  <si>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</si>
  <si>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</si>
  <si>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</si>
  <si>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</si>
  <si>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</si>
  <si>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</si>
  <si>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</si>
  <si>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</si>
  <si>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</si>
  <si>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</si>
  <si>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</si>
  <si>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</si>
  <si>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</si>
  <si>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</si>
  <si>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</si>
  <si>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</si>
  <si>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</si>
  <si>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</si>
  <si>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</si>
  <si>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</si>
  <si>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</si>
  <si>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</si>
  <si>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</si>
  <si>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</si>
  <si>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</si>
  <si>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</si>
  <si>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</si>
  <si>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</si>
  <si>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</si>
  <si>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</si>
  <si>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</si>
  <si>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</si>
  <si>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</si>
  <si>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</si>
  <si>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</si>
  <si>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</si>
  <si>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</si>
  <si>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</si>
  <si>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</si>
  <si>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</si>
  <si>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</si>
  <si>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</si>
  <si>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</si>
  <si>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</si>
  <si>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</si>
  <si>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</si>
  <si>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</si>
  <si>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</si>
  <si>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</si>
  <si>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</si>
  <si>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</si>
  <si>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</si>
  <si>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</si>
  <si>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</si>
  <si>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</si>
  <si>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</si>
  <si>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</si>
  <si>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</si>
  <si>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</si>
  <si>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</si>
  <si>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</si>
  <si>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</si>
  <si>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</si>
  <si>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</si>
  <si>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</si>
  <si>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</si>
  <si>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</si>
  <si>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</si>
  <si>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</si>
  <si>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</si>
  <si>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</si>
  <si>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</si>
  <si>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</si>
  <si>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</si>
  <si>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</si>
  <si>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</si>
  <si>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</si>
  <si>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</si>
  <si>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</si>
  <si>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</si>
  <si>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</si>
  <si>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</si>
  <si>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</si>
  <si>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</si>
  <si>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</si>
  <si>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</si>
  <si>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</si>
  <si>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</si>
  <si>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</si>
  <si>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</si>
  <si>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</si>
  <si>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</si>
  <si>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</si>
  <si>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</si>
  <si>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</si>
  <si>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</si>
  <si>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</si>
  <si>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</si>
  <si>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</si>
  <si>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</si>
  <si>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</si>
  <si>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</si>
  <si>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</si>
  <si>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</si>
  <si>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</si>
  <si>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</si>
  <si>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</si>
  <si>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</si>
  <si>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</si>
  <si>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</si>
  <si>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</si>
  <si>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</si>
  <si>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</si>
  <si>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</si>
  <si>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</si>
  <si>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</si>
  <si>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</si>
  <si>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</si>
  <si>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</si>
  <si>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</si>
  <si>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</si>
  <si>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</si>
  <si>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</si>
  <si>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</si>
  <si>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</si>
  <si>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</si>
  <si>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</si>
  <si>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</si>
  <si>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</si>
  <si>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</si>
  <si>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</si>
  <si>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</si>
  <si>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</si>
  <si>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</si>
  <si>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</si>
  <si>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</si>
  <si>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</si>
  <si>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</si>
  <si>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</si>
  <si>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</si>
  <si>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</si>
  <si>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</si>
  <si>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</si>
  <si>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</si>
  <si>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</si>
  <si>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</si>
  <si>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</si>
  <si>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</si>
  <si>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</si>
  <si>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</si>
  <si>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</si>
  <si>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</si>
  <si>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</si>
  <si>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</si>
  <si>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</si>
  <si>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</si>
  <si>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</si>
  <si>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</si>
  <si>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</si>
  <si>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</si>
  <si>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</si>
  <si>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</si>
  <si>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</si>
  <si>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</si>
  <si>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</si>
  <si>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</si>
  <si>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</si>
  <si>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</si>
  <si>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</si>
  <si>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</si>
  <si>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</si>
  <si>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</si>
  <si>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</si>
  <si>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</si>
  <si>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</si>
  <si>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</si>
  <si>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</si>
  <si>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</si>
  <si>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</si>
  <si>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</si>
  <si>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</si>
  <si>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</si>
  <si>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</si>
  <si>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</si>
  <si>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</si>
  <si>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</si>
  <si>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</si>
  <si>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</si>
  <si>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</si>
  <si>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</si>
  <si>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</si>
  <si>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</si>
  <si>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</si>
  <si>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</si>
  <si>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</si>
  <si>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</si>
  <si>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</si>
  <si>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</si>
  <si>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</si>
  <si>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</si>
  <si>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</si>
  <si>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</si>
  <si>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</si>
  <si>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</si>
  <si>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</si>
  <si>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</si>
  <si>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</si>
  <si>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</si>
  <si>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</si>
  <si>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</si>
  <si>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</si>
  <si>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</si>
  <si>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</si>
  <si>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</si>
  <si>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</si>
  <si>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</si>
  <si>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</si>
  <si>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</si>
  <si>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</si>
  <si>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</si>
  <si>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</si>
  <si>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</si>
  <si>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</si>
  <si>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</si>
  <si>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</si>
  <si>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</si>
  <si>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</si>
  <si>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</si>
  <si>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</si>
  <si>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</si>
  <si>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</si>
  <si>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</si>
  <si>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</si>
  <si>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</si>
  <si>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</si>
  <si>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</si>
  <si>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</si>
  <si>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</si>
  <si>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</si>
  <si>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</si>
  <si>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</si>
  <si>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</si>
  <si>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</si>
  <si>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</si>
  <si>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</si>
  <si>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</si>
  <si>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</si>
  <si>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</si>
  <si>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</si>
  <si>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</si>
  <si>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</si>
  <si>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</si>
  <si>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</si>
  <si>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</si>
  <si>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</si>
  <si>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</si>
  <si>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</si>
  <si>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</si>
  <si>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</si>
  <si>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</si>
  <si>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</si>
  <si>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</si>
  <si>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</si>
  <si>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</si>
  <si>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</si>
  <si>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</si>
  <si>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</si>
  <si>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</si>
  <si>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</si>
  <si>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</si>
  <si>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</si>
  <si>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</si>
  <si>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</si>
  <si>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</si>
  <si>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</si>
  <si>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</si>
  <si>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</si>
  <si>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</si>
  <si>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</si>
  <si>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</si>
  <si>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</si>
  <si>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</si>
  <si>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</si>
  <si>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</si>
  <si>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</si>
  <si>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</si>
  <si>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</si>
  <si>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</si>
  <si>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</si>
  <si>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</si>
  <si>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</si>
  <si>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</si>
  <si>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</si>
  <si>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</si>
  <si>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</si>
  <si>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</si>
  <si>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</si>
  <si>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</si>
  <si>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</si>
  <si>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</si>
  <si>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</si>
  <si>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</si>
  <si>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</si>
  <si>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</si>
  <si>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</si>
  <si>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</si>
  <si>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</si>
  <si>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</si>
  <si>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</si>
  <si>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</si>
  <si>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</si>
  <si>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</si>
  <si>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</si>
  <si>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</si>
  <si>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</si>
  <si>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</si>
  <si>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</si>
  <si>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</si>
  <si>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</si>
  <si>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</si>
  <si>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</si>
  <si>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</si>
  <si>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</si>
  <si>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</si>
  <si>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</si>
  <si>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</si>
  <si>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</si>
  <si>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</si>
  <si>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</si>
  <si>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</si>
  <si>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</si>
  <si>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</si>
  <si>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</si>
  <si>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</si>
  <si>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</si>
  <si>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</si>
  <si>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</si>
  <si>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</si>
  <si>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</si>
  <si>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</si>
  <si>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</si>
  <si>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</si>
  <si>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</si>
  <si>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</si>
  <si>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</si>
  <si>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</si>
  <si>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</si>
  <si>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</si>
  <si>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</si>
  <si>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</si>
  <si>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</si>
  <si>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</si>
  <si>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</si>
  <si>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</si>
  <si>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</si>
  <si>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</si>
  <si>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</si>
  <si>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</si>
  <si>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</si>
  <si>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</si>
  <si>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</si>
  <si>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</si>
  <si>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</si>
  <si>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</si>
  <si>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</si>
  <si>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</si>
  <si>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</si>
  <si>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</si>
  <si>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</si>
  <si>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</si>
  <si>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</si>
  <si>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</si>
  <si>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</si>
  <si>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</si>
  <si>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</si>
  <si>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</si>
  <si>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</si>
  <si>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</si>
  <si>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</si>
  <si>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</si>
  <si>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</si>
  <si>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</si>
  <si>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</si>
  <si>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</si>
  <si>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</si>
  <si>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</si>
  <si>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</si>
  <si>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</si>
  <si>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</si>
  <si>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</si>
  <si>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</si>
  <si>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</si>
  <si>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</si>
  <si>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</si>
  <si>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</si>
  <si>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</si>
  <si>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</si>
  <si>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</si>
  <si>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</si>
  <si>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</si>
  <si>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</si>
  <si>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</si>
  <si>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</si>
  <si>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</si>
  <si>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</si>
  <si>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</si>
  <si>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</si>
  <si>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</si>
  <si>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</si>
  <si>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</si>
  <si>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</si>
  <si>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</si>
  <si>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</si>
  <si>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</si>
  <si>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</si>
  <si>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</si>
  <si>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</si>
  <si>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</si>
  <si>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</si>
  <si>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</si>
  <si>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</si>
  <si>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</si>
  <si>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</si>
  <si>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</si>
  <si>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</si>
  <si>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</si>
  <si>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</si>
  <si>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</si>
  <si>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</si>
  <si>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</si>
  <si>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</si>
  <si>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</si>
  <si>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</si>
  <si>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</si>
  <si>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</si>
  <si>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</si>
  <si>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</si>
  <si>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</si>
  <si>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</si>
  <si>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</si>
  <si>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</si>
  <si>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</si>
  <si>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</si>
  <si>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</si>
  <si>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</si>
  <si>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</si>
  <si>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</si>
  <si>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</si>
  <si>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</si>
  <si>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</si>
  <si>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</si>
  <si>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</si>
  <si>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</si>
  <si>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</si>
  <si>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</si>
  <si>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</si>
  <si>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</si>
  <si>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</si>
  <si>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</si>
  <si>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</si>
  <si>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</si>
  <si>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</si>
  <si>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</si>
  <si>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</si>
  <si>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</si>
  <si>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</si>
  <si>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</si>
  <si>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</si>
  <si>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</si>
  <si>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</si>
  <si>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</si>
  <si>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</si>
  <si>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</si>
  <si>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</si>
  <si>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</si>
  <si>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</si>
  <si>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</si>
  <si>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</si>
  <si>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</si>
  <si>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</si>
  <si>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</si>
  <si>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</si>
  <si>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</si>
  <si>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</si>
  <si>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</si>
  <si>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</si>
  <si>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</si>
  <si>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</si>
  <si>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</si>
  <si>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</si>
  <si>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</si>
  <si>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</si>
  <si>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</si>
  <si>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</si>
  <si>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</si>
  <si>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</si>
  <si>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</si>
  <si>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</si>
  <si>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</si>
  <si>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</si>
  <si>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</si>
  <si>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</si>
  <si>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</si>
  <si>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</si>
  <si>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</si>
  <si>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</si>
  <si>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</si>
  <si>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</si>
  <si>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</si>
  <si>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</si>
  <si>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</si>
  <si>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</si>
  <si>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</si>
  <si>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</si>
  <si>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</si>
  <si>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</si>
  <si>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</si>
  <si>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</si>
  <si>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</si>
  <si>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</si>
  <si>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</si>
  <si>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</si>
  <si>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</si>
  <si>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</si>
  <si>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</si>
  <si>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</si>
  <si>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</si>
  <si>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</si>
  <si>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</si>
  <si>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</si>
  <si>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</si>
  <si>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</si>
  <si>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</si>
  <si>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</si>
  <si>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</si>
  <si>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</si>
  <si>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</si>
  <si>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</si>
  <si>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</si>
  <si>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</si>
  <si>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</si>
  <si>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</si>
  <si>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</si>
  <si>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</si>
  <si>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</si>
  <si>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</si>
  <si>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</si>
  <si>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</si>
  <si>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</si>
  <si>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</si>
  <si>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</si>
  <si>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</si>
  <si>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</si>
  <si>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</si>
  <si>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</si>
  <si>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</si>
  <si>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</si>
  <si>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</si>
  <si>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</si>
  <si>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</si>
  <si>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</si>
  <si>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</si>
  <si>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</si>
  <si>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</si>
  <si>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</si>
  <si>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</si>
  <si>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</si>
  <si>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</si>
  <si>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</si>
  <si>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</si>
  <si>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</si>
  <si>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</si>
  <si>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</si>
  <si>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</si>
  <si>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</si>
  <si>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</si>
  <si>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</si>
  <si>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</si>
  <si>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</si>
  <si>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</si>
  <si>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</si>
  <si>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</si>
  <si>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</si>
  <si>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</si>
  <si>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</si>
  <si>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</si>
  <si>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</si>
  <si>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</si>
  <si>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</si>
  <si>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</si>
  <si>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</si>
  <si>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</si>
  <si>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</si>
  <si>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</si>
  <si>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</si>
  <si>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</si>
  <si>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</si>
  <si>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</si>
  <si>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</si>
  <si>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</si>
  <si>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</si>
  <si>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</si>
  <si>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</si>
  <si>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</si>
  <si>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</si>
  <si>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</si>
  <si>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</si>
  <si>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</si>
  <si>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</si>
  <si>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</si>
  <si>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</si>
  <si>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</si>
  <si>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</si>
  <si>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</si>
  <si>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</si>
  <si>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</si>
  <si>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</si>
  <si>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</si>
  <si>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</si>
  <si>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</si>
  <si>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</si>
  <si>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</si>
  <si>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</si>
  <si>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</si>
  <si>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</si>
  <si>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</si>
  <si>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</si>
  <si>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</si>
  <si>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</si>
  <si>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</si>
  <si>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</si>
  <si>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</si>
  <si>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</si>
  <si>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</si>
  <si>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</si>
  <si>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</si>
  <si>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</si>
  <si>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</si>
  <si>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</si>
  <si>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</si>
  <si>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</si>
  <si>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</si>
  <si>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</si>
  <si>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</si>
  <si>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</si>
  <si>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</si>
  <si>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</si>
  <si>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</si>
  <si>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</si>
  <si>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</si>
  <si>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</si>
  <si>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</si>
  <si>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</si>
  <si>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</si>
  <si>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</si>
  <si>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</si>
  <si>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</si>
  <si>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</si>
  <si>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</si>
  <si>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</si>
  <si>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</si>
  <si>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</si>
  <si>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</si>
  <si>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</si>
  <si>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</si>
  <si>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</si>
  <si>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</si>
  <si>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</si>
  <si>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</si>
  <si>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</si>
  <si>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</si>
  <si>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</si>
  <si>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</si>
  <si>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</si>
  <si>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</si>
  <si>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</si>
  <si>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</si>
  <si>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</si>
  <si>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</si>
  <si>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</si>
  <si>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</si>
  <si>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</si>
  <si>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</si>
  <si>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</si>
  <si>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</si>
  <si>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</si>
  <si>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</si>
  <si>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</si>
  <si>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</si>
  <si>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</si>
  <si>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</si>
  <si>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</si>
  <si>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</si>
  <si>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</si>
  <si>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</si>
  <si>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</si>
  <si>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</si>
  <si>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</si>
  <si>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</si>
  <si>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</si>
  <si>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</si>
  <si>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</si>
  <si>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</si>
  <si>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</si>
  <si>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</si>
  <si>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</si>
  <si>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</si>
  <si>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</si>
  <si>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</si>
  <si>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</si>
  <si>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</si>
  <si>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</si>
  <si>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</si>
  <si>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</si>
  <si>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</si>
  <si>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</si>
  <si>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</si>
  <si>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</si>
  <si>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</si>
  <si>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</si>
  <si>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</si>
  <si>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</si>
  <si>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</si>
  <si>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</si>
  <si>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</si>
  <si>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</si>
  <si>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</si>
  <si>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</si>
  <si>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</si>
  <si>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</si>
  <si>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</si>
  <si>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</si>
  <si>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</si>
  <si>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</si>
  <si>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</si>
  <si>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</si>
  <si>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</si>
  <si>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</si>
  <si>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</si>
  <si>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</si>
  <si>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</si>
  <si>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</si>
  <si>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</si>
  <si>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</si>
  <si>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</si>
  <si>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</si>
  <si>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</si>
  <si>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</si>
  <si>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</si>
  <si>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</si>
  <si>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</si>
  <si>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</si>
  <si>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</si>
  <si>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</si>
  <si>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</si>
  <si>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</si>
  <si>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</si>
  <si>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</si>
  <si>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</si>
  <si>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</si>
  <si>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</si>
  <si>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</si>
  <si>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</si>
  <si>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</si>
  <si>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</si>
  <si>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</si>
  <si>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</si>
  <si>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</si>
  <si>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</si>
  <si>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</si>
  <si>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</si>
  <si>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</si>
  <si>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</si>
  <si>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</si>
  <si>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</si>
  <si>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</si>
  <si>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</si>
  <si>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</si>
  <si>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</si>
  <si>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</si>
  <si>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</si>
  <si>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</si>
  <si>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</si>
  <si>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</si>
  <si>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</si>
  <si>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</si>
  <si>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</si>
  <si>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</si>
  <si>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</si>
  <si>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</si>
  <si>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</si>
  <si>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</si>
  <si>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</si>
  <si>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</si>
  <si>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</si>
  <si>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</si>
  <si>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</si>
  <si>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</si>
  <si>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</si>
  <si>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</si>
  <si>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</si>
  <si>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</si>
  <si>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</si>
  <si>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</si>
  <si>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</si>
  <si>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</si>
  <si>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</si>
  <si>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</si>
  <si>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</si>
  <si>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</si>
  <si>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</si>
  <si>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</si>
  <si>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</si>
  <si>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</si>
  <si>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</si>
  <si>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</si>
  <si>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</si>
  <si>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</si>
  <si>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</si>
  <si>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</si>
  <si>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</si>
  <si>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</si>
  <si>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</si>
  <si>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</si>
  <si>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</si>
  <si>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</si>
  <si>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</si>
  <si>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</si>
  <si>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</si>
  <si>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</si>
  <si>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</si>
  <si>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</si>
  <si>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</si>
  <si>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</si>
  <si>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</si>
  <si>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</si>
  <si>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</si>
  <si>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</si>
  <si>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</si>
  <si>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</si>
  <si>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</si>
  <si>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</si>
  <si>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</si>
  <si>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</si>
  <si>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</si>
  <si>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</si>
  <si>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</si>
  <si>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</si>
  <si>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</si>
  <si>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</si>
  <si>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</si>
  <si>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</si>
  <si>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</si>
  <si>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</si>
  <si>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</si>
  <si>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</si>
  <si>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</si>
  <si>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</si>
  <si>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</si>
  <si>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</si>
  <si>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</si>
  <si>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</si>
  <si>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</si>
  <si>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</si>
  <si>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</si>
  <si>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</si>
  <si>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</si>
  <si>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</si>
  <si>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</si>
  <si>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</si>
  <si>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</si>
  <si>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</si>
  <si>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</si>
  <si>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</si>
  <si>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</si>
  <si>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</si>
  <si>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</si>
  <si>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</si>
  <si>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</si>
  <si>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</si>
  <si>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</si>
  <si>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</si>
  <si>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</si>
  <si>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</si>
  <si>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</si>
  <si>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</si>
  <si>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</si>
  <si>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</si>
  <si>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</si>
  <si>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</si>
  <si>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</si>
  <si>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</si>
  <si>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</si>
  <si>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</si>
  <si>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</si>
  <si>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</si>
  <si>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</si>
  <si>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</si>
  <si>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</si>
  <si>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</si>
  <si>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</si>
  <si>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</si>
  <si>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</si>
  <si>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</si>
  <si>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</si>
  <si>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</si>
  <si>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</si>
  <si>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</si>
  <si>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</si>
  <si>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</si>
  <si>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</si>
  <si>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</si>
  <si>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</si>
  <si>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</si>
  <si>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</si>
  <si>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</si>
  <si>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</si>
  <si>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</si>
  <si>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</si>
  <si>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</si>
  <si>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</si>
  <si>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</si>
  <si>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</si>
  <si>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</si>
  <si>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</si>
  <si>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</si>
  <si>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</si>
  <si>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</si>
  <si>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</si>
  <si>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</si>
  <si>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</si>
  <si>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</si>
  <si>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</si>
  <si>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</si>
  <si>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</si>
  <si>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</si>
  <si>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</si>
  <si>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</si>
  <si>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</si>
  <si>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</si>
  <si>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</si>
  <si>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</si>
  <si>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</si>
  <si>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</si>
  <si>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</si>
  <si>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</si>
  <si>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</si>
  <si>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</si>
  <si>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</si>
  <si>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</si>
  <si>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</si>
  <si>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</si>
  <si>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</si>
  <si>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</si>
  <si>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</si>
  <si>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</si>
  <si>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</si>
  <si>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</si>
  <si>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</si>
  <si>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</si>
  <si>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</si>
  <si>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</si>
  <si>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</si>
  <si>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</si>
  <si>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</si>
  <si>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</si>
  <si>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</si>
  <si>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</si>
  <si>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</si>
  <si>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</si>
  <si>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</si>
  <si>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</si>
  <si>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</si>
  <si>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</si>
  <si>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</si>
  <si>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</si>
  <si>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</si>
  <si>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</si>
  <si>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</si>
  <si>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</si>
  <si>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</si>
  <si>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</si>
  <si>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</si>
  <si>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</si>
  <si>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</si>
  <si>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</si>
  <si>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</si>
  <si>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</si>
  <si>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</si>
  <si>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</si>
  <si>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</si>
  <si>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</si>
  <si>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</si>
  <si>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</si>
  <si>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</si>
  <si>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</si>
  <si>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</si>
  <si>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</si>
  <si>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</si>
  <si>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</si>
  <si>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</si>
  <si>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</si>
  <si>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</si>
  <si>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</si>
  <si>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</si>
  <si>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</si>
  <si>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</si>
  <si>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</si>
  <si>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</si>
  <si>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</si>
  <si>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</si>
  <si>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</si>
  <si>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</si>
  <si>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</si>
  <si>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</si>
  <si>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</si>
  <si>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</si>
  <si>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</si>
  <si>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</si>
  <si>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</si>
  <si>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</si>
  <si>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</si>
  <si>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</si>
  <si>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</si>
  <si>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</si>
  <si>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</si>
  <si>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</si>
  <si>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</si>
  <si>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</si>
  <si>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</si>
  <si>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</si>
  <si>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</si>
  <si>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</si>
  <si>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</si>
  <si>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</si>
  <si>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</si>
  <si>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</si>
  <si>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</si>
  <si>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</si>
  <si>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</si>
  <si>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</si>
  <si>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</si>
  <si>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</si>
  <si>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</si>
  <si>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</si>
  <si>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</si>
  <si>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</si>
  <si>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</si>
  <si>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</si>
  <si>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</si>
  <si>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</si>
  <si>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</si>
  <si>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</si>
  <si>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</si>
  <si>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</si>
  <si>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</si>
  <si>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</si>
  <si>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</si>
  <si>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</si>
  <si>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</si>
  <si>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</si>
  <si>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</si>
  <si>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</si>
  <si>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</si>
  <si>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</si>
  <si>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</si>
  <si>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</si>
  <si>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</si>
  <si>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</si>
  <si>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</si>
  <si>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</si>
  <si>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</si>
  <si>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</si>
  <si>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</si>
  <si>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</si>
  <si>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</si>
  <si>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</si>
  <si>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</si>
  <si>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</si>
  <si>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</si>
  <si>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</si>
  <si>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</si>
  <si>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</si>
  <si>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</si>
  <si>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</si>
  <si>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</si>
  <si>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</si>
  <si>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</si>
  <si>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</si>
  <si>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</si>
  <si>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</si>
  <si>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</si>
  <si>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</si>
  <si>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</si>
  <si>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</si>
  <si>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</si>
  <si>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</si>
  <si>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</si>
  <si>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</si>
  <si>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</si>
  <si>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</si>
  <si>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</si>
  <si>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</si>
  <si>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</si>
  <si>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</si>
  <si>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</si>
  <si>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</si>
  <si>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</si>
  <si>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</si>
  <si>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</si>
  <si>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</si>
  <si>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</si>
  <si>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</si>
  <si>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</si>
  <si>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</si>
  <si>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</si>
  <si>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</si>
  <si>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</si>
  <si>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</si>
  <si>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</si>
  <si>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</si>
  <si>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</si>
  <si>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</si>
  <si>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</si>
  <si>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</si>
  <si>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</si>
  <si>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</si>
  <si>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</si>
  <si>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</si>
  <si>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</si>
  <si>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</si>
  <si>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</si>
  <si>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</si>
  <si>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</si>
  <si>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</si>
  <si>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</si>
  <si>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</si>
  <si>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</si>
  <si>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</si>
  <si>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</si>
  <si>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</si>
  <si>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</si>
  <si>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</si>
  <si>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</si>
  <si>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</si>
  <si>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</si>
  <si>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</si>
  <si>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</si>
  <si>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</si>
  <si>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</si>
  <si>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</si>
  <si>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</si>
  <si>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</si>
  <si>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</si>
  <si>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</si>
  <si>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</si>
  <si>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</si>
  <si>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</si>
  <si>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</si>
  <si>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</si>
  <si>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</si>
  <si>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</si>
  <si>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</si>
  <si>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</si>
  <si>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</si>
  <si>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</si>
  <si>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</si>
  <si>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</si>
  <si>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</si>
  <si>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</si>
  <si>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</si>
  <si>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</si>
  <si>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</si>
  <si>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</si>
  <si>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</si>
  <si>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</si>
  <si>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</si>
  <si>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</si>
  <si>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</si>
  <si>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</si>
  <si>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</si>
  <si>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</si>
  <si>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</si>
  <si>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</si>
  <si>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</si>
  <si>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</si>
  <si>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</si>
  <si>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</si>
  <si>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</si>
  <si>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</si>
  <si>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</si>
  <si>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</si>
  <si>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</si>
  <si>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</si>
  <si>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</si>
  <si>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</si>
  <si>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</si>
  <si>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</si>
  <si>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</si>
  <si>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</si>
  <si>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</si>
  <si>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</si>
  <si>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</si>
  <si>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</si>
  <si>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</si>
  <si>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</si>
  <si>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</si>
  <si>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</si>
  <si>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</si>
  <si>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</si>
  <si>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</si>
  <si>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</si>
  <si>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</si>
  <si>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</si>
  <si>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</si>
  <si>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</si>
  <si>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</si>
  <si>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</si>
  <si>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</si>
  <si>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</si>
  <si>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</si>
  <si>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</si>
  <si>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</si>
  <si>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</si>
  <si>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</si>
  <si>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</si>
  <si>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</si>
  <si>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</si>
  <si>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</si>
  <si>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</si>
  <si>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</si>
  <si>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</si>
  <si>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</si>
  <si>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</si>
  <si>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</si>
  <si>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</si>
  <si>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</si>
  <si>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</si>
  <si>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</si>
  <si>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</si>
  <si>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</si>
  <si>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</si>
  <si>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</si>
  <si>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</si>
  <si>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</si>
  <si>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</si>
  <si>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</si>
  <si>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</si>
  <si>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</si>
  <si>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</si>
  <si>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</si>
  <si>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</si>
  <si>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</si>
  <si>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</si>
  <si>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</si>
  <si>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</si>
  <si>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</si>
  <si>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</si>
  <si>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</si>
  <si>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</si>
  <si>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</si>
  <si>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</si>
  <si>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</si>
  <si>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</si>
  <si>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</si>
  <si>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</si>
  <si>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</si>
  <si>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</si>
  <si>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</si>
  <si>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</si>
  <si>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</si>
  <si>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</si>
  <si>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</si>
  <si>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</si>
  <si>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</si>
  <si>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</si>
  <si>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</si>
  <si>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</si>
  <si>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</si>
  <si>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</si>
  <si>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</si>
  <si>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</si>
  <si>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</si>
  <si>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</si>
  <si>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</si>
  <si>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</si>
  <si>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</si>
  <si>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</si>
  <si>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</si>
  <si>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</si>
  <si>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</si>
  <si>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</si>
  <si>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</si>
  <si>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</si>
  <si>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</si>
  <si>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</si>
  <si>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</si>
  <si>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</si>
  <si>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</si>
  <si>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</si>
  <si>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</si>
  <si>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</si>
  <si>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</si>
  <si>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</si>
  <si>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</si>
  <si>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</si>
  <si>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</si>
  <si>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</si>
  <si>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</si>
  <si>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</si>
  <si>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</si>
  <si>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</si>
  <si>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</si>
  <si>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</si>
  <si>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</si>
  <si>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</si>
  <si>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</si>
  <si>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</si>
  <si>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</si>
  <si>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</si>
  <si>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</si>
  <si>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</si>
  <si>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</si>
  <si>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</si>
  <si>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</si>
  <si>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</si>
  <si>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</si>
  <si>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</si>
  <si>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</si>
  <si>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</si>
  <si>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</si>
  <si>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</si>
  <si>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</si>
  <si>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</si>
  <si>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</si>
  <si>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</si>
  <si>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</si>
  <si>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</si>
  <si>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</si>
  <si>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</si>
  <si>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</si>
  <si>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</si>
  <si>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</si>
  <si>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</si>
  <si>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</si>
  <si>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</si>
  <si>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</si>
  <si>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</si>
  <si>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</si>
  <si>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</si>
  <si>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</si>
  <si>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</si>
  <si>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</si>
  <si>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</si>
  <si>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</si>
  <si>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</si>
  <si>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</si>
  <si>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</si>
  <si>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</si>
  <si>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</si>
  <si>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</si>
  <si>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</si>
  <si>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</si>
  <si>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</si>
  <si>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</si>
  <si>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</si>
  <si>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</si>
  <si>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</si>
  <si>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</si>
  <si>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</si>
  <si>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</si>
  <si>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</si>
  <si>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</si>
  <si>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</si>
  <si>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</si>
  <si>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</si>
  <si>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</si>
  <si>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</si>
  <si>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</si>
  <si>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</si>
  <si>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</si>
  <si>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</si>
  <si>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</si>
  <si>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</si>
  <si>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</si>
  <si>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</si>
  <si>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</si>
  <si>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</si>
  <si>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</si>
  <si>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</si>
  <si>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</si>
  <si>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</si>
  <si>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</si>
  <si>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</si>
  <si>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</si>
  <si>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</si>
  <si>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</si>
  <si>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</si>
  <si>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</si>
  <si>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</si>
  <si>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</si>
  <si>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</si>
  <si>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</si>
  <si>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</si>
  <si>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</si>
  <si>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</si>
  <si>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</si>
  <si>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</si>
  <si>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</si>
  <si>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</si>
  <si>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</si>
  <si>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</si>
  <si>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</si>
  <si>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</si>
  <si>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</si>
  <si>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</si>
  <si>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</si>
  <si>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</si>
  <si>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</si>
  <si>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</si>
  <si>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</si>
  <si>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</si>
  <si>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</si>
  <si>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</si>
  <si>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</si>
  <si>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</si>
  <si>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</si>
  <si>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</si>
  <si>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</si>
  <si>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</si>
  <si>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</si>
  <si>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</si>
  <si>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</si>
  <si>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</si>
  <si>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</si>
  <si>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</si>
  <si>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</si>
  <si>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</si>
  <si>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</si>
  <si>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</si>
  <si>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</si>
  <si>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</si>
  <si>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</si>
  <si>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</si>
  <si>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</si>
  <si>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</si>
  <si>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</si>
  <si>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</si>
  <si>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</si>
  <si>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</si>
  <si>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</si>
  <si>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</si>
  <si>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</si>
  <si>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</si>
  <si>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</si>
  <si>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</si>
  <si>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</si>
  <si>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</si>
  <si>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</si>
  <si>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</si>
  <si>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</si>
  <si>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</si>
  <si>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</si>
  <si>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</si>
  <si>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</si>
  <si>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</si>
  <si>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</si>
  <si>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</si>
  <si>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</si>
  <si>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</si>
  <si>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</si>
  <si>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</si>
  <si>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</si>
  <si>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</si>
  <si>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</si>
  <si>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</si>
  <si>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</si>
  <si>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</si>
  <si>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</si>
  <si>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</si>
  <si>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</si>
  <si>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</si>
  <si>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</si>
  <si>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</si>
  <si>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</si>
  <si>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</si>
  <si>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</si>
  <si>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</si>
  <si>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</si>
  <si>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</si>
  <si>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</si>
  <si>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</si>
  <si>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</si>
  <si>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</si>
  <si>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</si>
  <si>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</si>
  <si>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</si>
  <si>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</si>
  <si>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</si>
  <si>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</si>
  <si>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</si>
  <si>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</si>
  <si>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</si>
  <si>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</si>
  <si>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</si>
  <si>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</si>
  <si>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</si>
  <si>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</si>
  <si>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</si>
  <si>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</si>
  <si>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</si>
  <si>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</si>
  <si>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</si>
  <si>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</si>
  <si>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</si>
  <si>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</si>
  <si>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</si>
  <si>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</si>
  <si>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</si>
  <si>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</si>
  <si>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</si>
  <si>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</si>
  <si>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</si>
  <si>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</si>
  <si>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</si>
  <si>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</si>
  <si>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</si>
  <si>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</si>
  <si>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</si>
  <si>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</si>
  <si>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</si>
  <si>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</si>
  <si>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</si>
  <si>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</si>
  <si>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</si>
  <si>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</si>
  <si>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</si>
  <si>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</si>
  <si>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</si>
  <si>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</si>
  <si>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</si>
  <si>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</si>
  <si>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</si>
  <si>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</si>
  <si>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</si>
  <si>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</si>
  <si>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</si>
  <si>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</si>
  <si>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</si>
  <si>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</si>
  <si>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</si>
  <si>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</si>
  <si>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</si>
  <si>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</si>
  <si>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</si>
  <si>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</si>
  <si>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</si>
  <si>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</si>
  <si>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</si>
  <si>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</si>
  <si>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</si>
  <si>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</si>
  <si>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</si>
  <si>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</si>
  <si>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</si>
  <si>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</si>
  <si>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</si>
  <si>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</si>
  <si>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</si>
  <si>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</si>
  <si>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</si>
  <si>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</si>
  <si>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</si>
  <si>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</si>
  <si>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</si>
  <si>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</si>
  <si>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</si>
  <si>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</si>
  <si>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</si>
  <si>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</si>
  <si>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</si>
  <si>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</si>
  <si>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</si>
  <si>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</si>
  <si>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</si>
  <si>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</si>
  <si>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</si>
  <si>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</si>
  <si>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</si>
  <si>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</si>
  <si>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</si>
  <si>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</si>
  <si>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</si>
  <si>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</si>
  <si>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</si>
  <si>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</si>
  <si>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</si>
  <si>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</si>
  <si>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</si>
  <si>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</si>
  <si>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</si>
  <si>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</si>
  <si>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</si>
  <si>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</si>
  <si>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</si>
  <si>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</si>
  <si>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</si>
  <si>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</si>
  <si>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</si>
  <si>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</si>
  <si>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</si>
  <si>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</si>
  <si>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</si>
  <si>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</si>
  <si>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</si>
  <si>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</si>
  <si>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</si>
  <si>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</si>
  <si>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</si>
  <si>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</si>
  <si>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</si>
  <si>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</si>
  <si>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</si>
  <si>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</si>
  <si>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</si>
  <si>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</si>
  <si>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</si>
  <si>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</si>
  <si>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</si>
  <si>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</si>
  <si>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</si>
  <si>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</si>
  <si>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</si>
  <si>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</si>
  <si>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</si>
  <si>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</si>
  <si>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</si>
  <si>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</si>
  <si>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</si>
  <si>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</si>
  <si>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</si>
  <si>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</si>
  <si>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</si>
  <si>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</si>
  <si>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</si>
  <si>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</si>
  <si>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</si>
  <si>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</si>
  <si>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</si>
  <si>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</si>
  <si>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</si>
  <si>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</si>
  <si>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</si>
  <si>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</si>
  <si>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</si>
  <si>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</si>
  <si>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</si>
  <si>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</si>
  <si>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</si>
  <si>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</si>
  <si>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</si>
  <si>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</si>
  <si>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</si>
  <si>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</si>
  <si>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</si>
  <si>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</si>
  <si>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</si>
  <si>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</si>
  <si>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</si>
  <si>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</si>
  <si>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</si>
  <si>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</si>
  <si>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</si>
  <si>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</si>
  <si>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</si>
  <si>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</si>
  <si>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</si>
  <si>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</si>
  <si>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</si>
  <si>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</si>
  <si>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</si>
  <si>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</si>
  <si>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</si>
  <si>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</si>
  <si>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</si>
  <si>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</si>
  <si>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</si>
  <si>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</si>
  <si>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</si>
  <si>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</si>
  <si>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</si>
  <si>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</si>
  <si>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</si>
  <si>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</si>
  <si>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</si>
  <si>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</si>
  <si>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</si>
  <si>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</si>
  <si>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</si>
  <si>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</si>
  <si>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</si>
  <si>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</si>
  <si>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</si>
  <si>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</si>
  <si>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</si>
  <si>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</si>
  <si>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</si>
  <si>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</si>
  <si>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</si>
  <si>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</si>
  <si>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</si>
  <si>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</si>
  <si>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</si>
  <si>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</si>
  <si>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</si>
  <si>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</si>
  <si>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</si>
  <si>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</si>
  <si>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</si>
  <si>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</si>
  <si>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</si>
  <si>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</si>
  <si>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</si>
  <si>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</si>
  <si>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</si>
  <si>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</si>
  <si>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</si>
  <si>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</si>
  <si>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</si>
  <si>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</si>
  <si>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</si>
  <si>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</si>
  <si>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</si>
  <si>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</si>
  <si>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</si>
  <si>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</si>
  <si>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</si>
  <si>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</si>
  <si>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</si>
  <si>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</si>
  <si>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</si>
  <si>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</si>
  <si>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</si>
  <si>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</si>
  <si>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</si>
  <si>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</si>
  <si>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</si>
  <si>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</si>
  <si>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</si>
  <si>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</si>
  <si>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</si>
  <si>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</si>
  <si>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</si>
  <si>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</si>
  <si>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</si>
  <si>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</si>
  <si>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</si>
  <si>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</si>
  <si>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</si>
  <si>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</si>
  <si>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</si>
  <si>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</si>
  <si>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</si>
  <si>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</si>
  <si>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</si>
  <si>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</si>
  <si>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</si>
  <si>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</si>
  <si>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</si>
  <si>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</si>
  <si>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</si>
  <si>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</si>
  <si>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</si>
  <si>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</si>
  <si>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</si>
  <si>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</si>
  <si>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</si>
  <si>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</si>
  <si>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</si>
  <si>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</si>
  <si>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</si>
  <si>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</si>
  <si>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</si>
  <si>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</si>
  <si>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</si>
  <si>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</si>
  <si>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</si>
  <si>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</si>
  <si>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</si>
  <si>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</si>
  <si>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</si>
  <si>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</si>
  <si>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</si>
  <si>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</si>
  <si>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</si>
  <si>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</si>
  <si>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</si>
  <si>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</si>
  <si>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</si>
  <si>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</si>
  <si>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</si>
  <si>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</si>
  <si>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</si>
  <si>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</si>
  <si>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</si>
  <si>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</si>
  <si>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</si>
  <si>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</si>
  <si>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</si>
  <si>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</si>
  <si>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</si>
  <si>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</si>
  <si>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</si>
  <si>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</si>
  <si>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</si>
  <si>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</si>
  <si>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</si>
  <si>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</si>
  <si>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</si>
  <si>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</si>
  <si>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</si>
  <si>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</si>
  <si>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</si>
  <si>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</si>
  <si>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</si>
  <si>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</si>
  <si>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</si>
  <si>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</si>
  <si>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</si>
  <si>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</si>
  <si>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</si>
  <si>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</si>
  <si>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</si>
  <si>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</si>
  <si>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</si>
  <si>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</si>
  <si>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</si>
  <si>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</si>
  <si>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</si>
  <si>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</si>
  <si>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</si>
  <si>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</si>
  <si>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</si>
  <si>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</si>
  <si>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</si>
  <si>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</si>
  <si>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</si>
  <si>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</si>
  <si>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</si>
  <si>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</si>
  <si>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</si>
  <si>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</si>
  <si>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</si>
  <si>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</si>
  <si>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</si>
  <si>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</si>
  <si>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</si>
  <si>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</si>
  <si>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</si>
  <si>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</si>
  <si>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</si>
  <si>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</si>
  <si>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</si>
  <si>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</si>
  <si>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</si>
  <si>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</si>
  <si>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</si>
  <si>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</si>
  <si>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</si>
  <si>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</si>
  <si>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</si>
  <si>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</si>
  <si>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</si>
  <si>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</si>
  <si>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</si>
  <si>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</si>
  <si>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</si>
  <si>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</si>
  <si>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</si>
  <si>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</si>
  <si>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</si>
  <si>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</si>
  <si>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</si>
  <si>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</si>
  <si>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</si>
  <si>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</si>
  <si>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</si>
  <si>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</si>
  <si>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</si>
  <si>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</si>
  <si>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</si>
  <si>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</si>
  <si>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</si>
  <si>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</si>
  <si>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</si>
  <si>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</si>
  <si>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</si>
  <si>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</si>
  <si>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</si>
  <si>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</si>
  <si>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</si>
  <si>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</si>
  <si>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</si>
  <si>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</si>
  <si>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</si>
  <si>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</si>
  <si>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</si>
  <si>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</si>
  <si>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</si>
  <si>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</si>
  <si>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</si>
  <si>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</si>
  <si>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</si>
  <si>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</si>
  <si>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</si>
  <si>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</si>
  <si>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</si>
  <si>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</si>
  <si>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</si>
  <si>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</si>
  <si>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</si>
  <si>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</si>
  <si>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</si>
  <si>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</si>
  <si>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</si>
  <si>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</si>
  <si>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</si>
  <si>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</si>
  <si>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</si>
  <si>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</si>
  <si>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</si>
  <si>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</si>
  <si>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</si>
  <si>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</si>
  <si>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</si>
  <si>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</si>
  <si>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</si>
  <si>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</si>
  <si>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</si>
  <si>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</si>
  <si>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</si>
  <si>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</si>
  <si>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</si>
  <si>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</si>
  <si>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</si>
  <si>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</si>
  <si>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</si>
  <si>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</si>
  <si>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</si>
  <si>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</si>
  <si>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</si>
  <si>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</si>
  <si>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</si>
  <si>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</si>
  <si>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</si>
  <si>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</si>
  <si>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</si>
  <si>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</si>
  <si>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</si>
  <si>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</si>
  <si>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</si>
  <si>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</si>
  <si>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</si>
  <si>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</si>
  <si>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</si>
  <si>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</si>
  <si>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</si>
  <si>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</si>
  <si>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</si>
  <si>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</si>
  <si>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</si>
  <si>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</si>
  <si>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</si>
  <si>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</si>
  <si>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</si>
  <si>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</si>
  <si>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</si>
  <si>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</si>
  <si>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</si>
  <si>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</si>
  <si>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</si>
  <si>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</si>
  <si>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</si>
  <si>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</si>
  <si>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</si>
  <si>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</si>
  <si>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</si>
  <si>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</si>
  <si>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</si>
  <si>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</si>
  <si>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</si>
  <si>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</si>
  <si>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</si>
  <si>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</si>
  <si>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</si>
  <si>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</si>
  <si>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</si>
  <si>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</si>
  <si>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</si>
  <si>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</si>
  <si>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</si>
  <si>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</si>
  <si>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</si>
  <si>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</si>
  <si>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</si>
  <si>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</si>
  <si>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</si>
  <si>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</si>
  <si>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</si>
  <si>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</si>
  <si>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</si>
  <si>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</si>
  <si>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</si>
  <si>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</si>
  <si>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</si>
  <si>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</si>
  <si>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</si>
  <si>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</si>
  <si>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</si>
  <si>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</si>
  <si>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</si>
  <si>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</si>
  <si>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</si>
  <si>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</si>
  <si>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</si>
  <si>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</si>
  <si>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</si>
  <si>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</si>
  <si>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</si>
  <si>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</si>
  <si>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</si>
  <si>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</si>
  <si>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</si>
  <si>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</si>
  <si>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</si>
  <si>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</si>
  <si>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</si>
  <si>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</si>
  <si>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</si>
  <si>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</si>
  <si>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</si>
  <si>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</si>
  <si>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</si>
  <si>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</si>
  <si>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</si>
  <si>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</si>
  <si>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</si>
  <si>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</si>
  <si>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</si>
  <si>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</si>
  <si>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</si>
  <si>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</si>
  <si>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</si>
  <si>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</si>
  <si>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</si>
  <si>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</si>
  <si>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</si>
  <si>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</si>
  <si>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</si>
  <si>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</si>
  <si>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</si>
  <si>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</si>
  <si>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</si>
  <si>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</si>
  <si>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</si>
  <si>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</si>
  <si>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</si>
  <si>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</si>
  <si>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</si>
  <si>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</si>
  <si>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</si>
  <si>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</si>
  <si>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</si>
  <si>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</si>
  <si>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</si>
  <si>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</si>
  <si>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</si>
  <si>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</si>
  <si>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</si>
  <si>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</si>
  <si>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</si>
  <si>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</si>
  <si>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</si>
  <si>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</si>
  <si>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</si>
  <si>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</si>
  <si>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</si>
  <si>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</si>
  <si>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</si>
  <si>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</si>
  <si>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</si>
  <si>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</si>
  <si>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</si>
  <si>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</si>
  <si>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</si>
  <si>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</si>
  <si>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</si>
  <si>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</si>
  <si>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</si>
  <si>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</si>
  <si>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</si>
  <si>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</si>
  <si>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</si>
  <si>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</si>
  <si>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</si>
  <si>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</si>
  <si>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</si>
  <si>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</si>
  <si>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</si>
  <si>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</si>
  <si>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</si>
  <si>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</si>
  <si>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</si>
  <si>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</si>
  <si>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</si>
  <si>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</si>
  <si>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</si>
  <si>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</si>
  <si>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</si>
  <si>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</si>
  <si>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</si>
  <si>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</si>
  <si>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</si>
  <si>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</si>
  <si>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</si>
  <si>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</si>
  <si>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</si>
  <si>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</si>
  <si>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</si>
  <si>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</si>
  <si>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</si>
  <si>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</si>
  <si>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</si>
  <si>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</si>
  <si>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</si>
  <si>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</si>
  <si>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</si>
  <si>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</si>
  <si>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</si>
  <si>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</si>
  <si>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</si>
  <si>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</si>
  <si>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</si>
  <si>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</si>
  <si>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</si>
  <si>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</si>
  <si>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</si>
  <si>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</si>
  <si>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</si>
  <si>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</si>
  <si>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</si>
  <si>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</si>
  <si>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</si>
  <si>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</si>
  <si>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</si>
  <si>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</si>
  <si>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</si>
  <si>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</si>
  <si>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</si>
  <si>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</si>
  <si>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</si>
  <si>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</si>
  <si>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</si>
  <si>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</si>
  <si>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</si>
  <si>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</si>
  <si>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</si>
  <si>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</si>
  <si>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</si>
  <si>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</si>
  <si>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</si>
  <si>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</si>
  <si>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</si>
  <si>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</si>
  <si>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</si>
  <si>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</si>
  <si>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</si>
  <si>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</si>
  <si>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</si>
  <si>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</si>
  <si>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</si>
  <si>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</si>
  <si>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</si>
  <si>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</si>
  <si>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</si>
  <si>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</si>
  <si>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</si>
  <si>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</si>
  <si>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</si>
  <si>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</si>
  <si>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</si>
  <si>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</si>
  <si>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</si>
  <si>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</si>
  <si>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</si>
  <si>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</si>
  <si>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</si>
  <si>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</si>
  <si>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</si>
  <si>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</si>
  <si>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</si>
  <si>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</si>
  <si>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</si>
  <si>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</si>
  <si>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</si>
  <si>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</si>
  <si>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</si>
  <si>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</si>
  <si>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</si>
  <si>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</si>
  <si>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</si>
  <si>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</si>
  <si>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</si>
  <si>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</si>
  <si>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</si>
  <si>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</si>
  <si>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</si>
  <si>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</si>
  <si>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</si>
  <si>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</si>
  <si>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</si>
  <si>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</si>
  <si>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</si>
  <si>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</si>
  <si>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</si>
  <si>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</si>
  <si>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</si>
  <si>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</si>
  <si>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</si>
  <si>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</si>
  <si>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Јабланичка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</si>
</sst>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1981</c:v>
                </c:pt>
                <c:pt idx="1">
                  <c:v>2375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2474</c:v>
                </c:pt>
                <c:pt idx="1">
                  <c:v>2937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54592"/>
        <c:axId val="103456128"/>
      </c:barChart>
      <c:catAx>
        <c:axId val="1034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56128"/>
        <c:crosses val="autoZero"/>
        <c:auto val="1"/>
        <c:lblAlgn val="ctr"/>
        <c:lblOffset val="100"/>
        <c:noMultiLvlLbl val="0"/>
      </c:catAx>
      <c:valAx>
        <c:axId val="10345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545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11694</c:v>
                </c:pt>
                <c:pt idx="1">
                  <c:v>11490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542016"/>
        <c:axId val="105543552"/>
      </c:barChart>
      <c:catAx>
        <c:axId val="1055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543552"/>
        <c:crosses val="autoZero"/>
        <c:auto val="1"/>
        <c:lblAlgn val="ctr"/>
        <c:lblOffset val="100"/>
        <c:noMultiLvlLbl val="0"/>
      </c:catAx>
      <c:valAx>
        <c:axId val="1055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42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9735</c:v>
                </c:pt>
                <c:pt idx="1">
                  <c:v>9469</c:v>
                </c:pt>
                <c:pt idx="2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560320"/>
        <c:axId val="105566208"/>
      </c:barChart>
      <c:catAx>
        <c:axId val="10556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66208"/>
        <c:crosses val="autoZero"/>
        <c:auto val="1"/>
        <c:lblAlgn val="ctr"/>
        <c:lblOffset val="100"/>
        <c:noMultiLvlLbl val="0"/>
      </c:catAx>
      <c:valAx>
        <c:axId val="10556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560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160</c:v>
                </c:pt>
                <c:pt idx="1">
                  <c:v>195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650816"/>
        <c:axId val="105652608"/>
      </c:barChart>
      <c:catAx>
        <c:axId val="10565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52608"/>
        <c:crosses val="autoZero"/>
        <c:auto val="1"/>
        <c:lblAlgn val="ctr"/>
        <c:lblOffset val="100"/>
        <c:noMultiLvlLbl val="0"/>
      </c:catAx>
      <c:valAx>
        <c:axId val="10565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565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277</c:v>
                </c:pt>
                <c:pt idx="1">
                  <c:v>248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677568"/>
        <c:axId val="105679104"/>
      </c:barChart>
      <c:catAx>
        <c:axId val="10567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79104"/>
        <c:crosses val="autoZero"/>
        <c:auto val="1"/>
        <c:lblAlgn val="ctr"/>
        <c:lblOffset val="100"/>
        <c:noMultiLvlLbl val="0"/>
      </c:catAx>
      <c:valAx>
        <c:axId val="1056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677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212</c:v>
                </c:pt>
                <c:pt idx="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5705856"/>
        <c:axId val="105707392"/>
      </c:barChart>
      <c:catAx>
        <c:axId val="105705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07392"/>
        <c:crosses val="autoZero"/>
        <c:auto val="1"/>
        <c:lblAlgn val="ctr"/>
        <c:lblOffset val="100"/>
        <c:noMultiLvlLbl val="0"/>
      </c:catAx>
      <c:valAx>
        <c:axId val="105707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705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1033.5530000000001</c:v>
                </c:pt>
                <c:pt idx="1">
                  <c:v>1760.674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57728"/>
        <c:axId val="106059264"/>
      </c:barChart>
      <c:catAx>
        <c:axId val="106057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59264"/>
        <c:crosses val="autoZero"/>
        <c:auto val="1"/>
        <c:lblAlgn val="ctr"/>
        <c:lblOffset val="100"/>
        <c:noMultiLvlLbl val="0"/>
      </c:catAx>
      <c:valAx>
        <c:axId val="106059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5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39515</c:v>
                </c:pt>
                <c:pt idx="1">
                  <c:v>38440</c:v>
                </c:pt>
                <c:pt idx="2">
                  <c:v>37541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080128"/>
        <c:axId val="106081664"/>
      </c:barChart>
      <c:catAx>
        <c:axId val="1060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81664"/>
        <c:crosses val="autoZero"/>
        <c:auto val="1"/>
        <c:lblAlgn val="ctr"/>
        <c:lblOffset val="100"/>
        <c:noMultiLvlLbl val="0"/>
      </c:catAx>
      <c:valAx>
        <c:axId val="1060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080128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233856"/>
        <c:axId val="106235392"/>
      </c:barChart>
      <c:catAx>
        <c:axId val="1062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235392"/>
        <c:crosses val="autoZero"/>
        <c:auto val="1"/>
        <c:lblAlgn val="ctr"/>
        <c:lblOffset val="100"/>
        <c:noMultiLvlLbl val="0"/>
      </c:catAx>
      <c:valAx>
        <c:axId val="1062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2338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</c:v>
                </c:pt>
                <c:pt idx="1">
                  <c:v>22.8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276736"/>
        <c:axId val="106278272"/>
      </c:barChart>
      <c:catAx>
        <c:axId val="1062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278272"/>
        <c:crosses val="autoZero"/>
        <c:auto val="1"/>
        <c:lblAlgn val="ctr"/>
        <c:lblOffset val="100"/>
        <c:noMultiLvlLbl val="0"/>
      </c:catAx>
      <c:valAx>
        <c:axId val="1062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627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16.649667298071787</c:v>
                </c:pt>
                <c:pt idx="1">
                  <c:v>60.872850119535237</c:v>
                </c:pt>
                <c:pt idx="2">
                  <c:v>22.477482582392973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468</c:v>
                </c:pt>
                <c:pt idx="1">
                  <c:v>774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200</c:v>
                </c:pt>
                <c:pt idx="1">
                  <c:v>291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3473152"/>
        <c:axId val="103474688"/>
      </c:barChart>
      <c:catAx>
        <c:axId val="10347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74688"/>
        <c:crosses val="autoZero"/>
        <c:auto val="1"/>
        <c:lblAlgn val="ctr"/>
        <c:lblOffset val="100"/>
        <c:noMultiLvlLbl val="0"/>
      </c:catAx>
      <c:valAx>
        <c:axId val="10347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347315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162</c:v>
                </c:pt>
                <c:pt idx="1">
                  <c:v>168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734720"/>
        <c:axId val="106736256"/>
      </c:barChart>
      <c:catAx>
        <c:axId val="1067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36256"/>
        <c:crosses val="autoZero"/>
        <c:auto val="1"/>
        <c:lblAlgn val="ctr"/>
        <c:lblOffset val="100"/>
        <c:noMultiLvlLbl val="0"/>
      </c:catAx>
      <c:valAx>
        <c:axId val="10673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734720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06784256"/>
        <c:axId val="106785792"/>
      </c:barChart>
      <c:catAx>
        <c:axId val="1067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785792"/>
        <c:crosses val="autoZero"/>
        <c:auto val="1"/>
        <c:lblAlgn val="ctr"/>
        <c:lblOffset val="100"/>
        <c:noMultiLvlLbl val="0"/>
      </c:catAx>
      <c:valAx>
        <c:axId val="10678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6784256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106.2</c:v>
                </c:pt>
                <c:pt idx="1">
                  <c:v>105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98.6</c:v>
                </c:pt>
                <c:pt idx="1">
                  <c:v>95.4</c:v>
                </c:pt>
                <c:pt idx="2">
                  <c:v>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821504"/>
        <c:axId val="106823040"/>
      </c:barChart>
      <c:catAx>
        <c:axId val="10682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23040"/>
        <c:crosses val="autoZero"/>
        <c:auto val="1"/>
        <c:lblAlgn val="ctr"/>
        <c:lblOffset val="100"/>
        <c:noMultiLvlLbl val="0"/>
      </c:catAx>
      <c:valAx>
        <c:axId val="1068230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215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7360</c:v>
                </c:pt>
                <c:pt idx="1">
                  <c:v>6644</c:v>
                </c:pt>
                <c:pt idx="2">
                  <c:v>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6856832"/>
        <c:axId val="106858368"/>
      </c:barChart>
      <c:catAx>
        <c:axId val="10685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58368"/>
        <c:crosses val="autoZero"/>
        <c:auto val="1"/>
        <c:lblAlgn val="ctr"/>
        <c:lblOffset val="100"/>
        <c:noMultiLvlLbl val="0"/>
      </c:catAx>
      <c:valAx>
        <c:axId val="10685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5683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95</c:v>
                </c:pt>
                <c:pt idx="1">
                  <c:v>84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6881408"/>
        <c:axId val="106882944"/>
      </c:barChart>
      <c:catAx>
        <c:axId val="1068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82944"/>
        <c:crosses val="autoZero"/>
        <c:auto val="1"/>
        <c:lblAlgn val="ctr"/>
        <c:lblOffset val="100"/>
        <c:noMultiLvlLbl val="0"/>
      </c:catAx>
      <c:valAx>
        <c:axId val="10688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6881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893</c:v>
                </c:pt>
                <c:pt idx="1">
                  <c:v>973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1108</c:v>
                </c:pt>
                <c:pt idx="1">
                  <c:v>1151</c:v>
                </c:pt>
                <c:pt idx="2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197184"/>
        <c:axId val="107198720"/>
      </c:barChart>
      <c:catAx>
        <c:axId val="1071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98720"/>
        <c:crosses val="autoZero"/>
        <c:auto val="1"/>
        <c:lblAlgn val="ctr"/>
        <c:lblOffset val="100"/>
        <c:noMultiLvlLbl val="0"/>
      </c:catAx>
      <c:valAx>
        <c:axId val="1071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197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2.0663676936443949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2.1456980804205052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2.2962639165465917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2.6259977010377709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2.5973955887987654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2.6519015008013991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2.80192767443241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3.0307445723444557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3.1975002833228099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3.6281509543931225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3.5601534800135997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3.6578323916222795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3.6545944166518263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3.8785543521081913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3.5547568550628439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2.0005288692451741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1.6610811598426343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1.028596715614055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362944"/>
        <c:axId val="107377024"/>
      </c:barChart>
      <c:catAx>
        <c:axId val="1073629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07377024"/>
        <c:crosses val="autoZero"/>
        <c:auto val="1"/>
        <c:lblAlgn val="ctr"/>
        <c:lblOffset val="100"/>
        <c:noMultiLvlLbl val="0"/>
      </c:catAx>
      <c:valAx>
        <c:axId val="10737702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073629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2.2379803670784293</c:v>
                </c:pt>
                <c:pt idx="1">
                  <c:v>2.3264850162708242</c:v>
                </c:pt>
                <c:pt idx="2">
                  <c:v>2.3507698285492253</c:v>
                </c:pt>
                <c:pt idx="3">
                  <c:v>2.8218951867502065</c:v>
                </c:pt>
                <c:pt idx="4">
                  <c:v>2.7258352626267532</c:v>
                </c:pt>
                <c:pt idx="5">
                  <c:v>2.9686833854107642</c:v>
                </c:pt>
                <c:pt idx="6">
                  <c:v>3.0096977350365082</c:v>
                </c:pt>
                <c:pt idx="7">
                  <c:v>3.1926433208671301</c:v>
                </c:pt>
                <c:pt idx="8">
                  <c:v>3.261180457741728</c:v>
                </c:pt>
                <c:pt idx="9">
                  <c:v>3.6934501162972677</c:v>
                </c:pt>
                <c:pt idx="10">
                  <c:v>3.6135800670260823</c:v>
                </c:pt>
                <c:pt idx="11">
                  <c:v>3.7069416786741569</c:v>
                </c:pt>
                <c:pt idx="12">
                  <c:v>3.6988467412480235</c:v>
                </c:pt>
                <c:pt idx="13">
                  <c:v>3.6767205789499249</c:v>
                </c:pt>
                <c:pt idx="14">
                  <c:v>3.1133129340910193</c:v>
                </c:pt>
                <c:pt idx="15">
                  <c:v>1.6745727222195239</c:v>
                </c:pt>
                <c:pt idx="16">
                  <c:v>1.2115423014446765</c:v>
                </c:pt>
                <c:pt idx="17">
                  <c:v>0.67781609381492813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397504"/>
        <c:axId val="107399040"/>
      </c:barChart>
      <c:catAx>
        <c:axId val="107397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07399040"/>
        <c:crosses val="autoZero"/>
        <c:auto val="1"/>
        <c:lblAlgn val="ctr"/>
        <c:lblOffset val="100"/>
        <c:noMultiLvlLbl val="0"/>
      </c:catAx>
      <c:valAx>
        <c:axId val="1073990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39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0.22167150275844033</c:v>
                </c:pt>
                <c:pt idx="1">
                  <c:v>0.1862173962278395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2.6127349032989202</c:v>
                </c:pt>
                <c:pt idx="1">
                  <c:v>0.80778086742076327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11.893049726646659</c:v>
                </c:pt>
                <c:pt idx="1">
                  <c:v>6.0646476339066648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19.280439357899851</c:v>
                </c:pt>
                <c:pt idx="1">
                  <c:v>18.154937906564165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49.953299542958199</c:v>
                </c:pt>
                <c:pt idx="1">
                  <c:v>59.590825018558824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5.4458959638351656</c:v>
                </c:pt>
                <c:pt idx="1">
                  <c:v>5.3789146545541477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10.592909002602772</c:v>
                </c:pt>
                <c:pt idx="1">
                  <c:v>9.8166765227675938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615744"/>
        <c:axId val="107617280"/>
      </c:barChart>
      <c:catAx>
        <c:axId val="1076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17280"/>
        <c:crosses val="autoZero"/>
        <c:auto val="1"/>
        <c:lblAlgn val="ctr"/>
        <c:lblOffset val="100"/>
        <c:noMultiLvlLbl val="0"/>
      </c:catAx>
      <c:valAx>
        <c:axId val="107617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1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34.619360141471248</c:v>
                </c:pt>
                <c:pt idx="1">
                  <c:v>29.473935855656354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28.126128594378507</c:v>
                </c:pt>
                <c:pt idx="1">
                  <c:v>34.148244146105164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36.994234050237239</c:v>
                </c:pt>
                <c:pt idx="1">
                  <c:v>36.1224001912503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0.26027721391300013</c:v>
                </c:pt>
                <c:pt idx="1">
                  <c:v>0.25541980698818528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689856"/>
        <c:axId val="107691392"/>
      </c:barChart>
      <c:catAx>
        <c:axId val="10768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91392"/>
        <c:crosses val="autoZero"/>
        <c:auto val="1"/>
        <c:lblAlgn val="ctr"/>
        <c:lblOffset val="100"/>
        <c:noMultiLvlLbl val="0"/>
      </c:catAx>
      <c:valAx>
        <c:axId val="10769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68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11513</c:v>
                </c:pt>
                <c:pt idx="1">
                  <c:v>11281</c:v>
                </c:pt>
                <c:pt idx="2">
                  <c:v>10392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11516</c:v>
                </c:pt>
                <c:pt idx="1">
                  <c:v>10983</c:v>
                </c:pt>
                <c:pt idx="2">
                  <c:v>10208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202816"/>
        <c:axId val="105204352"/>
      </c:barChart>
      <c:catAx>
        <c:axId val="1052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04352"/>
        <c:crosses val="autoZero"/>
        <c:auto val="1"/>
        <c:lblAlgn val="ctr"/>
        <c:lblOffset val="100"/>
        <c:noMultiLvlLbl val="0"/>
      </c:catAx>
      <c:valAx>
        <c:axId val="10520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2028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112</c:v>
                </c:pt>
                <c:pt idx="3">
                  <c:v>208</c:v>
                </c:pt>
                <c:pt idx="4">
                  <c:v>221</c:v>
                </c:pt>
                <c:pt idx="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84</c:v>
                </c:pt>
                <c:pt idx="3">
                  <c:v>91</c:v>
                </c:pt>
                <c:pt idx="4">
                  <c:v>84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07727104"/>
        <c:axId val="107741184"/>
      </c:barChart>
      <c:catAx>
        <c:axId val="107727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41184"/>
        <c:crosses val="autoZero"/>
        <c:auto val="1"/>
        <c:lblAlgn val="ctr"/>
        <c:lblOffset val="100"/>
        <c:noMultiLvlLbl val="0"/>
      </c:catAx>
      <c:valAx>
        <c:axId val="1077411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727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1.88</c:v>
                </c:pt>
                <c:pt idx="1">
                  <c:v>0.51</c:v>
                </c:pt>
                <c:pt idx="3">
                  <c:v>0.87</c:v>
                </c:pt>
                <c:pt idx="4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07773952"/>
        <c:axId val="107775488"/>
      </c:barChart>
      <c:catAx>
        <c:axId val="10777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75488"/>
        <c:crosses val="autoZero"/>
        <c:auto val="1"/>
        <c:lblAlgn val="ctr"/>
        <c:lblOffset val="100"/>
        <c:noMultiLvlLbl val="0"/>
      </c:catAx>
      <c:valAx>
        <c:axId val="1077754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7739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35.714285714285715</c:v>
                </c:pt>
                <c:pt idx="1">
                  <c:v>60.765671401275355</c:v>
                </c:pt>
                <c:pt idx="2">
                  <c:v>17.473863090620267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64.285714285714292</c:v>
                </c:pt>
                <c:pt idx="1">
                  <c:v>39.234328598724652</c:v>
                </c:pt>
                <c:pt idx="2">
                  <c:v>82.52613690937973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07950080"/>
        <c:axId val="107951616"/>
      </c:barChart>
      <c:catAx>
        <c:axId val="107950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951616"/>
        <c:crosses val="autoZero"/>
        <c:auto val="1"/>
        <c:lblAlgn val="ctr"/>
        <c:lblOffset val="100"/>
        <c:noMultiLvlLbl val="0"/>
      </c:catAx>
      <c:valAx>
        <c:axId val="1079516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79500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742</c:v>
                </c:pt>
                <c:pt idx="1">
                  <c:v>780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844</c:v>
                </c:pt>
                <c:pt idx="1">
                  <c:v>852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03712"/>
        <c:axId val="108005248"/>
      </c:barChart>
      <c:catAx>
        <c:axId val="1080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05248"/>
        <c:crosses val="autoZero"/>
        <c:auto val="1"/>
        <c:lblAlgn val="ctr"/>
        <c:lblOffset val="100"/>
        <c:noMultiLvlLbl val="0"/>
      </c:catAx>
      <c:valAx>
        <c:axId val="10800524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00371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1734</c:v>
                </c:pt>
                <c:pt idx="1">
                  <c:v>2157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1892</c:v>
                </c:pt>
                <c:pt idx="1">
                  <c:v>2184</c:v>
                </c:pt>
                <c:pt idx="2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053248"/>
        <c:axId val="108054784"/>
      </c:barChart>
      <c:catAx>
        <c:axId val="1080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054784"/>
        <c:crosses val="autoZero"/>
        <c:auto val="1"/>
        <c:lblAlgn val="ctr"/>
        <c:lblOffset val="100"/>
        <c:noMultiLvlLbl val="0"/>
      </c:catAx>
      <c:valAx>
        <c:axId val="108054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80532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23.094902759881332</c:v>
                </c:pt>
                <c:pt idx="1">
                  <c:v>23.695666512763012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26.298282940277485</c:v>
                </c:pt>
                <c:pt idx="1">
                  <c:v>26.983708198667632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16.016900901980762</c:v>
                </c:pt>
                <c:pt idx="1">
                  <c:v>19.992084954818285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14.212939378502293</c:v>
                </c:pt>
                <c:pt idx="1">
                  <c:v>16.704043268913658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9.6191303826675867</c:v>
                </c:pt>
                <c:pt idx="1">
                  <c:v>7.2323725347932193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10.75784363669054</c:v>
                </c:pt>
                <c:pt idx="1">
                  <c:v>5.3921245300441925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08393984"/>
        <c:axId val="108395520"/>
      </c:barChart>
      <c:catAx>
        <c:axId val="10839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8395520"/>
        <c:crosses val="autoZero"/>
        <c:auto val="1"/>
        <c:lblAlgn val="ctr"/>
        <c:lblOffset val="100"/>
        <c:noMultiLvlLbl val="0"/>
      </c:catAx>
      <c:valAx>
        <c:axId val="108395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393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48.86</c:v>
                </c:pt>
                <c:pt idx="1">
                  <c:v>44.27</c:v>
                </c:pt>
                <c:pt idx="2">
                  <c:v>5.8</c:v>
                </c:pt>
                <c:pt idx="3">
                  <c:v>0.8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53.75</c:v>
                </c:pt>
                <c:pt idx="1">
                  <c:v>38.409999999999997</c:v>
                </c:pt>
                <c:pt idx="2">
                  <c:v>6.37</c:v>
                </c:pt>
                <c:pt idx="3">
                  <c:v>1.0900000000000001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08642304"/>
        <c:axId val="108643840"/>
      </c:barChart>
      <c:catAx>
        <c:axId val="1086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643840"/>
        <c:crosses val="autoZero"/>
        <c:auto val="1"/>
        <c:lblAlgn val="ctr"/>
        <c:lblOffset val="100"/>
        <c:noMultiLvlLbl val="0"/>
      </c:catAx>
      <c:valAx>
        <c:axId val="10864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64230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50395</c:v>
                </c:pt>
                <c:pt idx="1">
                  <c:v>56137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8804352"/>
        <c:axId val="108806144"/>
      </c:barChart>
      <c:catAx>
        <c:axId val="1088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06144"/>
        <c:crosses val="autoZero"/>
        <c:auto val="1"/>
        <c:lblAlgn val="ctr"/>
        <c:lblOffset val="100"/>
        <c:noMultiLvlLbl val="0"/>
      </c:catAx>
      <c:valAx>
        <c:axId val="10880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04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25131</c:v>
                </c:pt>
                <c:pt idx="1">
                  <c:v>26437</c:v>
                </c:pt>
                <c:pt idx="2">
                  <c:v>26821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30350</c:v>
                </c:pt>
                <c:pt idx="1">
                  <c:v>31336</c:v>
                </c:pt>
                <c:pt idx="2">
                  <c:v>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45312"/>
        <c:axId val="108859392"/>
      </c:barChart>
      <c:catAx>
        <c:axId val="10884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59392"/>
        <c:crosses val="autoZero"/>
        <c:auto val="1"/>
        <c:lblAlgn val="ctr"/>
        <c:lblOffset val="100"/>
        <c:noMultiLvlLbl val="0"/>
      </c:catAx>
      <c:valAx>
        <c:axId val="108859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8453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28.6</c:v>
                </c:pt>
                <c:pt idx="1">
                  <c:v>28.3</c:v>
                </c:pt>
                <c:pt idx="2">
                  <c:v>2</c:v>
                </c:pt>
                <c:pt idx="3">
                  <c:v>41.099999999999994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52.2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70.235578375113263</c:v>
                </c:pt>
                <c:pt idx="1">
                  <c:v>92.54487550665894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29.76442162488674</c:v>
                </c:pt>
                <c:pt idx="1">
                  <c:v>7.455124493341053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08968192"/>
        <c:axId val="108978176"/>
      </c:barChart>
      <c:catAx>
        <c:axId val="108968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978176"/>
        <c:crosses val="autoZero"/>
        <c:auto val="1"/>
        <c:lblAlgn val="ctr"/>
        <c:lblOffset val="100"/>
        <c:noMultiLvlLbl val="0"/>
      </c:catAx>
      <c:valAx>
        <c:axId val="1089781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9681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12.1</c:v>
                </c:pt>
                <c:pt idx="1">
                  <c:v>11.1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064960"/>
        <c:axId val="109066496"/>
      </c:barChart>
      <c:catAx>
        <c:axId val="10906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66496"/>
        <c:crosses val="autoZero"/>
        <c:auto val="1"/>
        <c:lblAlgn val="ctr"/>
        <c:lblOffset val="100"/>
        <c:noMultiLvlLbl val="0"/>
      </c:catAx>
      <c:valAx>
        <c:axId val="10906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064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</c:v>
                </c:pt>
                <c:pt idx="1">
                  <c:v>18.600000000000001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107840"/>
        <c:axId val="109195648"/>
      </c:barChart>
      <c:catAx>
        <c:axId val="10910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95648"/>
        <c:crosses val="autoZero"/>
        <c:auto val="1"/>
        <c:lblAlgn val="ctr"/>
        <c:lblOffset val="100"/>
        <c:noMultiLvlLbl val="0"/>
      </c:catAx>
      <c:valAx>
        <c:axId val="10919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107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1.35</c:v>
                </c:pt>
                <c:pt idx="1">
                  <c:v>10.26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3.55</c:v>
                </c:pt>
                <c:pt idx="1">
                  <c:v>7.04</c:v>
                </c:pt>
                <c:pt idx="2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238912"/>
        <c:axId val="109244800"/>
      </c:barChart>
      <c:catAx>
        <c:axId val="10923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244800"/>
        <c:crosses val="autoZero"/>
        <c:auto val="1"/>
        <c:lblAlgn val="ctr"/>
        <c:lblOffset val="100"/>
        <c:noMultiLvlLbl val="0"/>
      </c:catAx>
      <c:valAx>
        <c:axId val="10924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0923891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12662</c:v>
                </c:pt>
                <c:pt idx="1">
                  <c:v>18183</c:v>
                </c:pt>
                <c:pt idx="2">
                  <c:v>25249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3393</c:v>
                </c:pt>
                <c:pt idx="1">
                  <c:v>6596</c:v>
                </c:pt>
                <c:pt idx="2">
                  <c:v>14370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31424"/>
        <c:axId val="109453696"/>
      </c:barChart>
      <c:catAx>
        <c:axId val="1094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53696"/>
        <c:crosses val="autoZero"/>
        <c:auto val="1"/>
        <c:lblAlgn val="ctr"/>
        <c:lblOffset val="100"/>
        <c:noMultiLvlLbl val="0"/>
      </c:catAx>
      <c:valAx>
        <c:axId val="1094536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43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61246</c:v>
                </c:pt>
                <c:pt idx="1">
                  <c:v>64040</c:v>
                </c:pt>
                <c:pt idx="2">
                  <c:v>121107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16956</c:v>
                </c:pt>
                <c:pt idx="1">
                  <c:v>20218</c:v>
                </c:pt>
                <c:pt idx="2">
                  <c:v>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93248"/>
        <c:axId val="109507328"/>
      </c:barChart>
      <c:catAx>
        <c:axId val="10949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07328"/>
        <c:crosses val="autoZero"/>
        <c:auto val="1"/>
        <c:lblAlgn val="ctr"/>
        <c:lblOffset val="100"/>
        <c:noMultiLvlLbl val="0"/>
      </c:catAx>
      <c:valAx>
        <c:axId val="109507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493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4.8</c:v>
                </c:pt>
                <c:pt idx="1">
                  <c:v>3.5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</c:v>
                </c:pt>
                <c:pt idx="1">
                  <c:v>3.1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09743488"/>
        <c:axId val="109757568"/>
      </c:barChart>
      <c:catAx>
        <c:axId val="10974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57568"/>
        <c:crosses val="autoZero"/>
        <c:auto val="1"/>
        <c:lblAlgn val="ctr"/>
        <c:lblOffset val="100"/>
        <c:noMultiLvlLbl val="0"/>
      </c:catAx>
      <c:valAx>
        <c:axId val="1097575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09743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25.6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30.9</c:v>
                </c:pt>
                <c:pt idx="1">
                  <c:v>32.4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2017408"/>
        <c:axId val="112018944"/>
      </c:barChart>
      <c:catAx>
        <c:axId val="1120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18944"/>
        <c:crosses val="autoZero"/>
        <c:auto val="1"/>
        <c:lblAlgn val="ctr"/>
        <c:lblOffset val="100"/>
        <c:noMultiLvlLbl val="0"/>
      </c:catAx>
      <c:valAx>
        <c:axId val="112018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17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37455.129999999997</c:v>
                </c:pt>
                <c:pt idx="1">
                  <c:v>107918.33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099328"/>
        <c:axId val="112100864"/>
      </c:barChart>
      <c:catAx>
        <c:axId val="11209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100864"/>
        <c:crosses val="autoZero"/>
        <c:auto val="1"/>
        <c:lblAlgn val="ctr"/>
        <c:lblOffset val="100"/>
        <c:noMultiLvlLbl val="0"/>
      </c:catAx>
      <c:valAx>
        <c:axId val="11210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9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113</c:v>
                </c:pt>
                <c:pt idx="1">
                  <c:v>120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317184"/>
        <c:axId val="112318720"/>
      </c:barChart>
      <c:catAx>
        <c:axId val="11231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18720"/>
        <c:crosses val="autoZero"/>
        <c:auto val="1"/>
        <c:lblAlgn val="ctr"/>
        <c:lblOffset val="100"/>
        <c:noMultiLvlLbl val="0"/>
      </c:catAx>
      <c:valAx>
        <c:axId val="11231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317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54.1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26.8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5251968"/>
        <c:axId val="105253504"/>
      </c:barChart>
      <c:catAx>
        <c:axId val="10525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253504"/>
        <c:crosses val="autoZero"/>
        <c:auto val="1"/>
        <c:lblAlgn val="ctr"/>
        <c:lblOffset val="100"/>
        <c:noMultiLvlLbl val="0"/>
      </c:catAx>
      <c:valAx>
        <c:axId val="105253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525196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1981</c:v>
                </c:pt>
                <c:pt idx="1">
                  <c:v>2375</c:v>
                </c:pt>
                <c:pt idx="2">
                  <c:v>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2474</c:v>
                </c:pt>
                <c:pt idx="1">
                  <c:v>2937</c:v>
                </c:pt>
                <c:pt idx="2">
                  <c:v>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360128"/>
        <c:axId val="115361664"/>
      </c:barChart>
      <c:catAx>
        <c:axId val="1153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61664"/>
        <c:crosses val="autoZero"/>
        <c:auto val="1"/>
        <c:lblAlgn val="ctr"/>
        <c:lblOffset val="100"/>
        <c:noMultiLvlLbl val="0"/>
      </c:catAx>
      <c:valAx>
        <c:axId val="1153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36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468</c:v>
                </c:pt>
                <c:pt idx="1">
                  <c:v>774</c:v>
                </c:pt>
                <c:pt idx="2">
                  <c:v>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200</c:v>
                </c:pt>
                <c:pt idx="1">
                  <c:v>291</c:v>
                </c:pt>
                <c:pt idx="2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01472"/>
        <c:axId val="115403008"/>
      </c:barChart>
      <c:catAx>
        <c:axId val="11540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3008"/>
        <c:crosses val="autoZero"/>
        <c:auto val="1"/>
        <c:lblAlgn val="ctr"/>
        <c:lblOffset val="100"/>
        <c:noMultiLvlLbl val="0"/>
      </c:catAx>
      <c:valAx>
        <c:axId val="11540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0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11513</c:v>
                </c:pt>
                <c:pt idx="1">
                  <c:v>11281</c:v>
                </c:pt>
                <c:pt idx="2">
                  <c:v>10392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11516</c:v>
                </c:pt>
                <c:pt idx="1">
                  <c:v>10983</c:v>
                </c:pt>
                <c:pt idx="2">
                  <c:v>10208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34624"/>
        <c:axId val="115436160"/>
      </c:barChart>
      <c:catAx>
        <c:axId val="115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436160"/>
        <c:crosses val="autoZero"/>
        <c:auto val="1"/>
        <c:lblAlgn val="ctr"/>
        <c:lblOffset val="100"/>
        <c:noMultiLvlLbl val="0"/>
      </c:catAx>
      <c:valAx>
        <c:axId val="1154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4346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52.2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19.100000000000001</c:v>
                </c:pt>
                <c:pt idx="1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54.1</c:v>
                </c:pt>
                <c:pt idx="1">
                  <c:v>50.3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26.8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619328"/>
        <c:axId val="115620864"/>
      </c:barChart>
      <c:catAx>
        <c:axId val="11561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20864"/>
        <c:crosses val="autoZero"/>
        <c:auto val="1"/>
        <c:lblAlgn val="ctr"/>
        <c:lblOffset val="100"/>
        <c:noMultiLvlLbl val="0"/>
      </c:catAx>
      <c:valAx>
        <c:axId val="115620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6193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16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693440"/>
        <c:axId val="115694976"/>
      </c:barChart>
      <c:catAx>
        <c:axId val="1156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94976"/>
        <c:crosses val="autoZero"/>
        <c:auto val="1"/>
        <c:lblAlgn val="ctr"/>
        <c:lblOffset val="100"/>
        <c:noMultiLvlLbl val="0"/>
      </c:catAx>
      <c:valAx>
        <c:axId val="1156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6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573</c:v>
                </c:pt>
                <c:pt idx="1">
                  <c:v>2315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401</c:v>
                </c:pt>
                <c:pt idx="1">
                  <c:v>2153</c:v>
                </c:pt>
                <c:pt idx="2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31456"/>
        <c:axId val="116077312"/>
      </c:barChart>
      <c:catAx>
        <c:axId val="115731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77312"/>
        <c:crosses val="autoZero"/>
        <c:auto val="1"/>
        <c:lblAlgn val="ctr"/>
        <c:lblOffset val="100"/>
        <c:noMultiLvlLbl val="0"/>
      </c:catAx>
      <c:valAx>
        <c:axId val="11607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31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194</c:v>
                </c:pt>
                <c:pt idx="1">
                  <c:v>616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133</c:v>
                </c:pt>
                <c:pt idx="1">
                  <c:v>575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04576"/>
        <c:axId val="116122752"/>
      </c:barChart>
      <c:catAx>
        <c:axId val="116104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122752"/>
        <c:crosses val="autoZero"/>
        <c:auto val="1"/>
        <c:lblAlgn val="ctr"/>
        <c:lblOffset val="100"/>
        <c:noMultiLvlLbl val="0"/>
      </c:catAx>
      <c:valAx>
        <c:axId val="11612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104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11694</c:v>
                </c:pt>
                <c:pt idx="1">
                  <c:v>11490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227456"/>
        <c:axId val="116241536"/>
      </c:barChart>
      <c:catAx>
        <c:axId val="116227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241536"/>
        <c:crosses val="autoZero"/>
        <c:auto val="1"/>
        <c:lblAlgn val="ctr"/>
        <c:lblOffset val="100"/>
        <c:noMultiLvlLbl val="0"/>
      </c:catAx>
      <c:valAx>
        <c:axId val="11624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27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9735</c:v>
                </c:pt>
                <c:pt idx="1">
                  <c:v>9469</c:v>
                </c:pt>
                <c:pt idx="2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18048"/>
        <c:axId val="116419584"/>
      </c:barChart>
      <c:catAx>
        <c:axId val="116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19584"/>
        <c:crosses val="autoZero"/>
        <c:auto val="1"/>
        <c:lblAlgn val="ctr"/>
        <c:lblOffset val="100"/>
        <c:noMultiLvlLbl val="0"/>
      </c:catAx>
      <c:valAx>
        <c:axId val="116419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1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30</c:v>
                </c:pt>
                <c:pt idx="1">
                  <c:v>34.6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45.9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66.599999999999994</c:v>
                </c:pt>
                <c:pt idx="1">
                  <c:v>60.8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5286272"/>
        <c:axId val="105296256"/>
      </c:barChart>
      <c:catAx>
        <c:axId val="1052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5296256"/>
        <c:crosses val="autoZero"/>
        <c:auto val="1"/>
        <c:lblAlgn val="ctr"/>
        <c:lblOffset val="100"/>
        <c:noMultiLvlLbl val="0"/>
      </c:catAx>
      <c:valAx>
        <c:axId val="105296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5286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160</c:v>
                </c:pt>
                <c:pt idx="1">
                  <c:v>195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63488"/>
        <c:axId val="116465024"/>
      </c:barChart>
      <c:catAx>
        <c:axId val="11646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65024"/>
        <c:crosses val="autoZero"/>
        <c:auto val="1"/>
        <c:lblAlgn val="ctr"/>
        <c:lblOffset val="100"/>
        <c:noMultiLvlLbl val="0"/>
      </c:catAx>
      <c:valAx>
        <c:axId val="11646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6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212</c:v>
                </c:pt>
                <c:pt idx="1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36832"/>
        <c:axId val="116538368"/>
      </c:barChart>
      <c:catAx>
        <c:axId val="116536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8368"/>
        <c:crosses val="autoZero"/>
        <c:auto val="1"/>
        <c:lblAlgn val="ctr"/>
        <c:lblOffset val="100"/>
        <c:noMultiLvlLbl val="0"/>
      </c:catAx>
      <c:valAx>
        <c:axId val="116538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6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39515</c:v>
                </c:pt>
                <c:pt idx="1">
                  <c:v>38440</c:v>
                </c:pt>
                <c:pt idx="2">
                  <c:v>37541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55136"/>
        <c:axId val="116569216"/>
      </c:barChart>
      <c:catAx>
        <c:axId val="1165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69216"/>
        <c:crosses val="autoZero"/>
        <c:auto val="1"/>
        <c:lblAlgn val="ctr"/>
        <c:lblOffset val="100"/>
        <c:noMultiLvlLbl val="0"/>
      </c:catAx>
      <c:valAx>
        <c:axId val="116569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5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16.649667298071787</c:v>
                </c:pt>
                <c:pt idx="1">
                  <c:v>60.872850119535237</c:v>
                </c:pt>
                <c:pt idx="2">
                  <c:v>22.477482582392973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162</c:v>
                </c:pt>
                <c:pt idx="1">
                  <c:v>168</c:v>
                </c:pt>
                <c:pt idx="2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65824"/>
        <c:axId val="116767360"/>
      </c:barChart>
      <c:catAx>
        <c:axId val="1167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67360"/>
        <c:crosses val="autoZero"/>
        <c:auto val="1"/>
        <c:lblAlgn val="ctr"/>
        <c:lblOffset val="100"/>
        <c:noMultiLvlLbl val="0"/>
      </c:catAx>
      <c:valAx>
        <c:axId val="1167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6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10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835840"/>
        <c:axId val="116837376"/>
      </c:barChart>
      <c:catAx>
        <c:axId val="1168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837376"/>
        <c:crosses val="autoZero"/>
        <c:auto val="1"/>
        <c:lblAlgn val="ctr"/>
        <c:lblOffset val="100"/>
        <c:noMultiLvlLbl val="0"/>
      </c:catAx>
      <c:valAx>
        <c:axId val="11683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83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106.2</c:v>
                </c:pt>
                <c:pt idx="1">
                  <c:v>105</c:v>
                </c:pt>
                <c:pt idx="2">
                  <c:v>111.4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98.6</c:v>
                </c:pt>
                <c:pt idx="1">
                  <c:v>95.4</c:v>
                </c:pt>
                <c:pt idx="2">
                  <c:v>100.1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73792"/>
        <c:axId val="117075328"/>
      </c:barChart>
      <c:catAx>
        <c:axId val="11707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5328"/>
        <c:crosses val="autoZero"/>
        <c:auto val="1"/>
        <c:lblAlgn val="ctr"/>
        <c:lblOffset val="100"/>
        <c:noMultiLvlLbl val="0"/>
      </c:catAx>
      <c:valAx>
        <c:axId val="117075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737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7360</c:v>
                </c:pt>
                <c:pt idx="1">
                  <c:v>6644</c:v>
                </c:pt>
                <c:pt idx="2">
                  <c:v>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154176"/>
        <c:axId val="117155712"/>
      </c:barChart>
      <c:catAx>
        <c:axId val="11715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55712"/>
        <c:crosses val="autoZero"/>
        <c:auto val="1"/>
        <c:lblAlgn val="ctr"/>
        <c:lblOffset val="100"/>
        <c:noMultiLvlLbl val="0"/>
      </c:catAx>
      <c:valAx>
        <c:axId val="11715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5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82</c:v>
                </c:pt>
                <c:pt idx="1">
                  <c:v>87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95</c:v>
                </c:pt>
                <c:pt idx="1">
                  <c:v>84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95136"/>
        <c:axId val="117196672"/>
      </c:barChart>
      <c:catAx>
        <c:axId val="1171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96672"/>
        <c:crosses val="autoZero"/>
        <c:auto val="1"/>
        <c:lblAlgn val="ctr"/>
        <c:lblOffset val="100"/>
        <c:noMultiLvlLbl val="0"/>
      </c:catAx>
      <c:valAx>
        <c:axId val="11719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95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893</c:v>
                </c:pt>
                <c:pt idx="1">
                  <c:v>973</c:v>
                </c:pt>
                <c:pt idx="2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1108</c:v>
                </c:pt>
                <c:pt idx="1">
                  <c:v>1151</c:v>
                </c:pt>
                <c:pt idx="2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56960"/>
        <c:axId val="117258496"/>
      </c:barChart>
      <c:catAx>
        <c:axId val="11725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58496"/>
        <c:crosses val="autoZero"/>
        <c:auto val="1"/>
        <c:lblAlgn val="ctr"/>
        <c:lblOffset val="100"/>
        <c:noMultiLvlLbl val="0"/>
      </c:catAx>
      <c:valAx>
        <c:axId val="117258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256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16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5307136"/>
        <c:axId val="105308928"/>
      </c:barChart>
      <c:catAx>
        <c:axId val="105307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308928"/>
        <c:crosses val="autoZero"/>
        <c:auto val="1"/>
        <c:lblAlgn val="ctr"/>
        <c:lblOffset val="100"/>
        <c:noMultiLvlLbl val="0"/>
      </c:catAx>
      <c:valAx>
        <c:axId val="1053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530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2.0663676936443949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2.1456980804205052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2.2962639165465917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2.6259977010377709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2.5973955887987654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2.6519015008013991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2.80192767443241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3.0307445723444557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3.1975002833228099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3.6281509543931225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3.5601534800135997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3.6578323916222795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3.6545944166518263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3.8785543521081913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3.5547568550628439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2.0005288692451741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1.6610811598426343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1.028596715614055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463680"/>
        <c:axId val="117477760"/>
      </c:barChart>
      <c:catAx>
        <c:axId val="11746368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477760"/>
        <c:crosses val="autoZero"/>
        <c:auto val="1"/>
        <c:lblAlgn val="ctr"/>
        <c:lblOffset val="100"/>
        <c:noMultiLvlLbl val="0"/>
      </c:catAx>
      <c:valAx>
        <c:axId val="117477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4636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2.2379803670784293</c:v>
                </c:pt>
                <c:pt idx="1">
                  <c:v>2.3264850162708242</c:v>
                </c:pt>
                <c:pt idx="2">
                  <c:v>2.3507698285492253</c:v>
                </c:pt>
                <c:pt idx="3">
                  <c:v>2.8218951867502065</c:v>
                </c:pt>
                <c:pt idx="4">
                  <c:v>2.7258352626267532</c:v>
                </c:pt>
                <c:pt idx="5">
                  <c:v>2.9686833854107642</c:v>
                </c:pt>
                <c:pt idx="6">
                  <c:v>3.0096977350365082</c:v>
                </c:pt>
                <c:pt idx="7">
                  <c:v>3.1926433208671301</c:v>
                </c:pt>
                <c:pt idx="8">
                  <c:v>3.261180457741728</c:v>
                </c:pt>
                <c:pt idx="9">
                  <c:v>3.6934501162972677</c:v>
                </c:pt>
                <c:pt idx="10">
                  <c:v>3.6135800670260823</c:v>
                </c:pt>
                <c:pt idx="11">
                  <c:v>3.7069416786741569</c:v>
                </c:pt>
                <c:pt idx="12">
                  <c:v>3.6988467412480235</c:v>
                </c:pt>
                <c:pt idx="13">
                  <c:v>3.6767205789499249</c:v>
                </c:pt>
                <c:pt idx="14">
                  <c:v>3.1133129340910193</c:v>
                </c:pt>
                <c:pt idx="15">
                  <c:v>1.6745727222195239</c:v>
                </c:pt>
                <c:pt idx="16">
                  <c:v>1.2115423014446765</c:v>
                </c:pt>
                <c:pt idx="17">
                  <c:v>0.67781609381492813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484928"/>
        <c:axId val="117572736"/>
      </c:barChart>
      <c:catAx>
        <c:axId val="1174849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572736"/>
        <c:crosses val="autoZero"/>
        <c:auto val="1"/>
        <c:lblAlgn val="ctr"/>
        <c:lblOffset val="100"/>
        <c:noMultiLvlLbl val="0"/>
      </c:catAx>
      <c:valAx>
        <c:axId val="1175727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84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0.22167150275844033</c:v>
                </c:pt>
                <c:pt idx="1">
                  <c:v>0.1862173962278395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2.6127349032989202</c:v>
                </c:pt>
                <c:pt idx="1">
                  <c:v>0.80778086742076327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11.893049726646659</c:v>
                </c:pt>
                <c:pt idx="1">
                  <c:v>6.0646476339066648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19.280439357899851</c:v>
                </c:pt>
                <c:pt idx="1">
                  <c:v>18.154937906564165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49.953299542958199</c:v>
                </c:pt>
                <c:pt idx="1">
                  <c:v>59.590825018558824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5.4458959638351656</c:v>
                </c:pt>
                <c:pt idx="1">
                  <c:v>5.3789146545541477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10.592909002602772</c:v>
                </c:pt>
                <c:pt idx="1">
                  <c:v>9.8166765227675938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330304"/>
        <c:axId val="119331840"/>
      </c:barChart>
      <c:catAx>
        <c:axId val="11933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31840"/>
        <c:crosses val="autoZero"/>
        <c:auto val="1"/>
        <c:lblAlgn val="ctr"/>
        <c:lblOffset val="100"/>
        <c:noMultiLvlLbl val="0"/>
      </c:catAx>
      <c:valAx>
        <c:axId val="119331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3303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34.619360141471248</c:v>
                </c:pt>
                <c:pt idx="1">
                  <c:v>29.473935855656354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28.126128594378507</c:v>
                </c:pt>
                <c:pt idx="1">
                  <c:v>34.148244146105164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36.994234050237239</c:v>
                </c:pt>
                <c:pt idx="1">
                  <c:v>36.1224001912503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0.26027721391300013</c:v>
                </c:pt>
                <c:pt idx="1">
                  <c:v>0.25541980698818528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891840"/>
        <c:axId val="119893376"/>
      </c:barChart>
      <c:catAx>
        <c:axId val="1198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93376"/>
        <c:crosses val="autoZero"/>
        <c:auto val="1"/>
        <c:lblAlgn val="ctr"/>
        <c:lblOffset val="100"/>
        <c:noMultiLvlLbl val="0"/>
      </c:catAx>
      <c:valAx>
        <c:axId val="119893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891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112</c:v>
                </c:pt>
                <c:pt idx="3">
                  <c:v>208</c:v>
                </c:pt>
                <c:pt idx="4">
                  <c:v>221</c:v>
                </c:pt>
                <c:pt idx="5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84</c:v>
                </c:pt>
                <c:pt idx="3">
                  <c:v>91</c:v>
                </c:pt>
                <c:pt idx="4">
                  <c:v>84</c:v>
                </c:pt>
                <c:pt idx="5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361536"/>
        <c:axId val="123375616"/>
      </c:barChart>
      <c:catAx>
        <c:axId val="1233615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75616"/>
        <c:crosses val="autoZero"/>
        <c:auto val="1"/>
        <c:lblAlgn val="ctr"/>
        <c:lblOffset val="100"/>
        <c:noMultiLvlLbl val="0"/>
      </c:catAx>
      <c:valAx>
        <c:axId val="123375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61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1.88</c:v>
                </c:pt>
                <c:pt idx="1">
                  <c:v>0.51</c:v>
                </c:pt>
                <c:pt idx="3">
                  <c:v>0.87</c:v>
                </c:pt>
                <c:pt idx="4">
                  <c:v>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404288"/>
        <c:axId val="123405824"/>
      </c:barChart>
      <c:catAx>
        <c:axId val="12340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05824"/>
        <c:crosses val="autoZero"/>
        <c:auto val="1"/>
        <c:lblAlgn val="ctr"/>
        <c:lblOffset val="100"/>
        <c:noMultiLvlLbl val="0"/>
      </c:catAx>
      <c:valAx>
        <c:axId val="12340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04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35.714285714285715</c:v>
                </c:pt>
                <c:pt idx="1">
                  <c:v>60.765671401275355</c:v>
                </c:pt>
                <c:pt idx="2">
                  <c:v>17.473863090620267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64.285714285714292</c:v>
                </c:pt>
                <c:pt idx="1">
                  <c:v>39.234328598724652</c:v>
                </c:pt>
                <c:pt idx="2">
                  <c:v>82.52613690937973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478016"/>
        <c:axId val="123479552"/>
      </c:barChart>
      <c:catAx>
        <c:axId val="12347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79552"/>
        <c:crosses val="autoZero"/>
        <c:auto val="1"/>
        <c:lblAlgn val="ctr"/>
        <c:lblOffset val="100"/>
        <c:noMultiLvlLbl val="0"/>
      </c:catAx>
      <c:valAx>
        <c:axId val="123479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478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23</c:v>
                </c:pt>
                <c:pt idx="1">
                  <c:v>22.8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25376"/>
        <c:axId val="123555840"/>
      </c:barChart>
      <c:catAx>
        <c:axId val="1235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55840"/>
        <c:crosses val="autoZero"/>
        <c:auto val="1"/>
        <c:lblAlgn val="ctr"/>
        <c:lblOffset val="100"/>
        <c:noMultiLvlLbl val="0"/>
      </c:catAx>
      <c:valAx>
        <c:axId val="1235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2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742</c:v>
                </c:pt>
                <c:pt idx="1">
                  <c:v>780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844</c:v>
                </c:pt>
                <c:pt idx="1">
                  <c:v>852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07296"/>
        <c:axId val="123617280"/>
      </c:barChart>
      <c:catAx>
        <c:axId val="1236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17280"/>
        <c:crosses val="autoZero"/>
        <c:auto val="1"/>
        <c:lblAlgn val="ctr"/>
        <c:lblOffset val="100"/>
        <c:noMultiLvlLbl val="0"/>
      </c:catAx>
      <c:valAx>
        <c:axId val="1236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607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1734</c:v>
                </c:pt>
                <c:pt idx="1">
                  <c:v>2157</c:v>
                </c:pt>
                <c:pt idx="2">
                  <c:v>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1892</c:v>
                </c:pt>
                <c:pt idx="1">
                  <c:v>2184</c:v>
                </c:pt>
                <c:pt idx="2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56832"/>
        <c:axId val="123670912"/>
      </c:barChart>
      <c:catAx>
        <c:axId val="12365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70912"/>
        <c:crosses val="autoZero"/>
        <c:auto val="1"/>
        <c:lblAlgn val="ctr"/>
        <c:lblOffset val="100"/>
        <c:noMultiLvlLbl val="0"/>
      </c:catAx>
      <c:valAx>
        <c:axId val="12367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6568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573</c:v>
                </c:pt>
                <c:pt idx="1">
                  <c:v>2315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401</c:v>
                </c:pt>
                <c:pt idx="1">
                  <c:v>2153</c:v>
                </c:pt>
                <c:pt idx="2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476480"/>
        <c:axId val="105478016"/>
      </c:barChart>
      <c:catAx>
        <c:axId val="10547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478016"/>
        <c:crosses val="autoZero"/>
        <c:auto val="1"/>
        <c:lblAlgn val="ctr"/>
        <c:lblOffset val="100"/>
        <c:noMultiLvlLbl val="0"/>
      </c:catAx>
      <c:valAx>
        <c:axId val="10547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47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23.094902759881332</c:v>
                </c:pt>
                <c:pt idx="1">
                  <c:v>23.695666512763012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26.298282940277485</c:v>
                </c:pt>
                <c:pt idx="1">
                  <c:v>26.983708198667632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16.016900901980762</c:v>
                </c:pt>
                <c:pt idx="1">
                  <c:v>19.992084954818285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14.212939378502293</c:v>
                </c:pt>
                <c:pt idx="1">
                  <c:v>16.704043268913658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9.6191303826675867</c:v>
                </c:pt>
                <c:pt idx="1">
                  <c:v>7.2323725347932193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10.75784363669054</c:v>
                </c:pt>
                <c:pt idx="1">
                  <c:v>5.3921245300441925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898880"/>
        <c:axId val="123929344"/>
      </c:barChart>
      <c:catAx>
        <c:axId val="123898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929344"/>
        <c:crosses val="autoZero"/>
        <c:auto val="1"/>
        <c:lblAlgn val="ctr"/>
        <c:lblOffset val="100"/>
        <c:noMultiLvlLbl val="0"/>
      </c:catAx>
      <c:valAx>
        <c:axId val="1239293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8988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48.86</c:v>
                </c:pt>
                <c:pt idx="1">
                  <c:v>44.27</c:v>
                </c:pt>
                <c:pt idx="2">
                  <c:v>5.8</c:v>
                </c:pt>
                <c:pt idx="3">
                  <c:v>0.8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53.75</c:v>
                </c:pt>
                <c:pt idx="1">
                  <c:v>38.409999999999997</c:v>
                </c:pt>
                <c:pt idx="2">
                  <c:v>6.37</c:v>
                </c:pt>
                <c:pt idx="3">
                  <c:v>1.0900000000000001</c:v>
                </c:pt>
                <c:pt idx="4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983360"/>
        <c:axId val="123984896"/>
      </c:barChart>
      <c:catAx>
        <c:axId val="12398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84896"/>
        <c:crosses val="autoZero"/>
        <c:auto val="1"/>
        <c:lblAlgn val="ctr"/>
        <c:lblOffset val="100"/>
        <c:noMultiLvlLbl val="0"/>
      </c:catAx>
      <c:valAx>
        <c:axId val="123984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98336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50395</c:v>
                </c:pt>
                <c:pt idx="1">
                  <c:v>56137</c:v>
                </c:pt>
                <c:pt idx="2">
                  <c:v>63747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30976"/>
        <c:axId val="124032512"/>
      </c:barChart>
      <c:catAx>
        <c:axId val="1240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32512"/>
        <c:crosses val="autoZero"/>
        <c:auto val="1"/>
        <c:lblAlgn val="ctr"/>
        <c:lblOffset val="100"/>
        <c:noMultiLvlLbl val="0"/>
      </c:catAx>
      <c:valAx>
        <c:axId val="1240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3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25131</c:v>
                </c:pt>
                <c:pt idx="1">
                  <c:v>26437</c:v>
                </c:pt>
                <c:pt idx="2">
                  <c:v>26821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30350</c:v>
                </c:pt>
                <c:pt idx="1">
                  <c:v>31336</c:v>
                </c:pt>
                <c:pt idx="2">
                  <c:v>30999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157952"/>
        <c:axId val="124159488"/>
      </c:barChart>
      <c:catAx>
        <c:axId val="1241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59488"/>
        <c:crosses val="autoZero"/>
        <c:auto val="1"/>
        <c:lblAlgn val="ctr"/>
        <c:lblOffset val="100"/>
        <c:noMultiLvlLbl val="0"/>
      </c:catAx>
      <c:valAx>
        <c:axId val="12415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15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28.6</c:v>
                </c:pt>
                <c:pt idx="1">
                  <c:v>28.3</c:v>
                </c:pt>
                <c:pt idx="2">
                  <c:v>2</c:v>
                </c:pt>
                <c:pt idx="3">
                  <c:v>41.099999999999994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70.235578375113263</c:v>
                </c:pt>
                <c:pt idx="1">
                  <c:v>92.54487550665894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29.76442162488674</c:v>
                </c:pt>
                <c:pt idx="1">
                  <c:v>7.455124493341053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4279424"/>
        <c:axId val="124285312"/>
      </c:barChart>
      <c:catAx>
        <c:axId val="124279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85312"/>
        <c:crosses val="autoZero"/>
        <c:auto val="1"/>
        <c:lblAlgn val="ctr"/>
        <c:lblOffset val="100"/>
        <c:noMultiLvlLbl val="0"/>
      </c:catAx>
      <c:valAx>
        <c:axId val="1242853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79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277</c:v>
                </c:pt>
                <c:pt idx="1">
                  <c:v>248</c:v>
                </c:pt>
                <c:pt idx="2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14752"/>
        <c:axId val="124316288"/>
      </c:barChart>
      <c:catAx>
        <c:axId val="1243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16288"/>
        <c:crosses val="autoZero"/>
        <c:auto val="1"/>
        <c:lblAlgn val="ctr"/>
        <c:lblOffset val="100"/>
        <c:noMultiLvlLbl val="0"/>
      </c:catAx>
      <c:valAx>
        <c:axId val="12431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1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12.1</c:v>
                </c:pt>
                <c:pt idx="1">
                  <c:v>11.1</c:v>
                </c:pt>
                <c:pt idx="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333056"/>
        <c:axId val="124379904"/>
      </c:barChart>
      <c:catAx>
        <c:axId val="1243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79904"/>
        <c:crosses val="autoZero"/>
        <c:auto val="1"/>
        <c:lblAlgn val="ctr"/>
        <c:lblOffset val="100"/>
        <c:noMultiLvlLbl val="0"/>
      </c:catAx>
      <c:valAx>
        <c:axId val="1243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3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17.3</c:v>
                </c:pt>
                <c:pt idx="1">
                  <c:v>18.600000000000001</c:v>
                </c:pt>
                <c:pt idx="2">
                  <c:v>16.7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17152"/>
        <c:axId val="124418688"/>
      </c:barChart>
      <c:catAx>
        <c:axId val="1244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18688"/>
        <c:crosses val="autoZero"/>
        <c:auto val="1"/>
        <c:lblAlgn val="ctr"/>
        <c:lblOffset val="100"/>
        <c:noMultiLvlLbl val="0"/>
      </c:catAx>
      <c:valAx>
        <c:axId val="12441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1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1.35</c:v>
                </c:pt>
                <c:pt idx="1">
                  <c:v>10.26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3.55</c:v>
                </c:pt>
                <c:pt idx="1">
                  <c:v>7.04</c:v>
                </c:pt>
                <c:pt idx="2">
                  <c:v>3.54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4458112"/>
        <c:axId val="124459648"/>
      </c:barChart>
      <c:catAx>
        <c:axId val="1244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59648"/>
        <c:crosses val="autoZero"/>
        <c:auto val="1"/>
        <c:lblAlgn val="ctr"/>
        <c:lblOffset val="100"/>
        <c:noMultiLvlLbl val="0"/>
      </c:catAx>
      <c:valAx>
        <c:axId val="12445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194</c:v>
                </c:pt>
                <c:pt idx="1">
                  <c:v>616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133</c:v>
                </c:pt>
                <c:pt idx="1">
                  <c:v>575</c:v>
                </c:pt>
                <c:pt idx="2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5513344"/>
        <c:axId val="105514880"/>
      </c:barChart>
      <c:catAx>
        <c:axId val="10551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5514880"/>
        <c:crosses val="autoZero"/>
        <c:auto val="1"/>
        <c:lblAlgn val="ctr"/>
        <c:lblOffset val="100"/>
        <c:noMultiLvlLbl val="0"/>
      </c:catAx>
      <c:valAx>
        <c:axId val="1055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551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93184"/>
        <c:axId val="124650624"/>
      </c:barChart>
      <c:catAx>
        <c:axId val="1244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650624"/>
        <c:crosses val="autoZero"/>
        <c:auto val="1"/>
        <c:lblAlgn val="ctr"/>
        <c:lblOffset val="100"/>
        <c:noMultiLvlLbl val="0"/>
      </c:catAx>
      <c:valAx>
        <c:axId val="1246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3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30</c:v>
                </c:pt>
                <c:pt idx="1">
                  <c:v>34.6</c:v>
                </c:pt>
                <c:pt idx="2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2.6</c:v>
                </c:pt>
                <c:pt idx="1">
                  <c:v>4.7</c:v>
                </c:pt>
                <c:pt idx="2">
                  <c:v>45.9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66.599999999999994</c:v>
                </c:pt>
                <c:pt idx="1">
                  <c:v>60.8</c:v>
                </c:pt>
                <c:pt idx="2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4756352"/>
        <c:axId val="124757888"/>
      </c:barChart>
      <c:catAx>
        <c:axId val="1247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57888"/>
        <c:crosses val="autoZero"/>
        <c:auto val="1"/>
        <c:lblAlgn val="ctr"/>
        <c:lblOffset val="100"/>
        <c:noMultiLvlLbl val="0"/>
      </c:catAx>
      <c:valAx>
        <c:axId val="124757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4756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12662</c:v>
                </c:pt>
                <c:pt idx="1">
                  <c:v>18183</c:v>
                </c:pt>
                <c:pt idx="2">
                  <c:v>25249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3393</c:v>
                </c:pt>
                <c:pt idx="1">
                  <c:v>6596</c:v>
                </c:pt>
                <c:pt idx="2">
                  <c:v>14370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01792"/>
        <c:axId val="124803328"/>
      </c:barChart>
      <c:catAx>
        <c:axId val="1248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03328"/>
        <c:crosses val="autoZero"/>
        <c:auto val="1"/>
        <c:lblAlgn val="ctr"/>
        <c:lblOffset val="100"/>
        <c:noMultiLvlLbl val="0"/>
      </c:catAx>
      <c:valAx>
        <c:axId val="124803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80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61246</c:v>
                </c:pt>
                <c:pt idx="1">
                  <c:v>64040</c:v>
                </c:pt>
                <c:pt idx="2">
                  <c:v>121107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16956</c:v>
                </c:pt>
                <c:pt idx="1">
                  <c:v>20218</c:v>
                </c:pt>
                <c:pt idx="2">
                  <c:v>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937344"/>
        <c:axId val="124938880"/>
      </c:barChart>
      <c:catAx>
        <c:axId val="12493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38880"/>
        <c:crosses val="autoZero"/>
        <c:auto val="1"/>
        <c:lblAlgn val="ctr"/>
        <c:lblOffset val="100"/>
        <c:noMultiLvlLbl val="0"/>
      </c:catAx>
      <c:valAx>
        <c:axId val="12493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93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4.8</c:v>
                </c:pt>
                <c:pt idx="1">
                  <c:v>3.5</c:v>
                </c:pt>
                <c:pt idx="2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</c:v>
                </c:pt>
                <c:pt idx="1">
                  <c:v>3.1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4995072"/>
        <c:axId val="124996608"/>
      </c:barChart>
      <c:catAx>
        <c:axId val="124995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996608"/>
        <c:crosses val="autoZero"/>
        <c:auto val="1"/>
        <c:lblAlgn val="ctr"/>
        <c:lblOffset val="100"/>
        <c:noMultiLvlLbl val="0"/>
      </c:catAx>
      <c:valAx>
        <c:axId val="1249966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499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25.6</c:v>
                </c:pt>
                <c:pt idx="1">
                  <c:v>27.4</c:v>
                </c:pt>
                <c:pt idx="2">
                  <c:v>28.9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30.9</c:v>
                </c:pt>
                <c:pt idx="1">
                  <c:v>32.4</c:v>
                </c:pt>
                <c:pt idx="2">
                  <c:v>33.5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5040512"/>
        <c:axId val="125042048"/>
      </c:barChart>
      <c:catAx>
        <c:axId val="12504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2048"/>
        <c:crosses val="autoZero"/>
        <c:auto val="1"/>
        <c:lblAlgn val="ctr"/>
        <c:lblOffset val="100"/>
        <c:noMultiLvlLbl val="0"/>
      </c:catAx>
      <c:valAx>
        <c:axId val="125042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50405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1033.5530000000001</c:v>
                </c:pt>
                <c:pt idx="1">
                  <c:v>1760.674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53504"/>
        <c:axId val="125255040"/>
      </c:barChart>
      <c:catAx>
        <c:axId val="125253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5040"/>
        <c:crosses val="autoZero"/>
        <c:auto val="1"/>
        <c:lblAlgn val="ctr"/>
        <c:lblOffset val="100"/>
        <c:noMultiLvlLbl val="0"/>
      </c:catAx>
      <c:valAx>
        <c:axId val="125255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53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37455.129999999997</c:v>
                </c:pt>
                <c:pt idx="1">
                  <c:v>107918.33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06368"/>
        <c:axId val="125307904"/>
      </c:barChart>
      <c:catAx>
        <c:axId val="12530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07904"/>
        <c:crosses val="autoZero"/>
        <c:auto val="1"/>
        <c:lblAlgn val="ctr"/>
        <c:lblOffset val="100"/>
        <c:noMultiLvlLbl val="0"/>
      </c:catAx>
      <c:valAx>
        <c:axId val="12530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06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112</c:v>
                </c:pt>
                <c:pt idx="1">
                  <c:v>120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113</c:v>
                </c:pt>
                <c:pt idx="1">
                  <c:v>120</c:v>
                </c:pt>
                <c:pt idx="2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5367808"/>
        <c:axId val="125369344"/>
      </c:barChart>
      <c:catAx>
        <c:axId val="1253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69344"/>
        <c:crosses val="autoZero"/>
        <c:auto val="1"/>
        <c:lblAlgn val="ctr"/>
        <c:lblOffset val="100"/>
        <c:noMultiLvlLbl val="0"/>
      </c:catAx>
      <c:valAx>
        <c:axId val="12536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3678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92721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92580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172865</v>
      </c>
      <c r="C4" s="35">
        <v>86065</v>
      </c>
      <c r="D4" s="63">
        <v>86800</v>
      </c>
      <c r="E4" s="211"/>
    </row>
    <row r="5" spans="1:5" ht="30" x14ac:dyDescent="0.25">
      <c r="A5" s="201" t="s">
        <v>716</v>
      </c>
      <c r="B5" s="72">
        <v>169942</v>
      </c>
      <c r="C5" s="61">
        <v>85352</v>
      </c>
      <c r="D5" s="111">
        <v>84590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24197</v>
      </c>
      <c r="C4" s="71">
        <v>39388</v>
      </c>
    </row>
    <row r="5" spans="1:6" x14ac:dyDescent="0.25">
      <c r="A5" s="286" t="s">
        <v>719</v>
      </c>
      <c r="B5" s="214">
        <v>13287</v>
      </c>
      <c r="C5" s="214">
        <v>15865</v>
      </c>
    </row>
    <row r="6" spans="1:6" x14ac:dyDescent="0.25">
      <c r="A6" s="286" t="s">
        <v>720</v>
      </c>
      <c r="B6" s="214">
        <v>15321</v>
      </c>
      <c r="C6" s="214">
        <v>16280</v>
      </c>
    </row>
    <row r="7" spans="1:6" x14ac:dyDescent="0.25">
      <c r="A7" s="286" t="s">
        <v>721</v>
      </c>
      <c r="B7" s="214">
        <v>25484</v>
      </c>
      <c r="C7" s="214">
        <v>18935</v>
      </c>
    </row>
    <row r="8" spans="1:6" x14ac:dyDescent="0.25">
      <c r="A8" s="286" t="s">
        <v>722</v>
      </c>
      <c r="B8" s="214">
        <v>148</v>
      </c>
      <c r="C8" s="214">
        <v>557</v>
      </c>
    </row>
    <row r="9" spans="1:6" x14ac:dyDescent="0.25">
      <c r="A9" s="286" t="s">
        <v>723</v>
      </c>
      <c r="B9" s="214">
        <v>8393</v>
      </c>
      <c r="C9" s="214">
        <v>8025</v>
      </c>
    </row>
    <row r="10" spans="1:6" ht="30" x14ac:dyDescent="0.25">
      <c r="A10" s="293" t="s">
        <v>724</v>
      </c>
      <c r="B10" s="214">
        <v>17375</v>
      </c>
      <c r="C10" s="214">
        <v>2773</v>
      </c>
    </row>
    <row r="11" spans="1:6" x14ac:dyDescent="0.25">
      <c r="A11" s="286" t="s">
        <v>887</v>
      </c>
      <c r="B11" s="214">
        <v>4117</v>
      </c>
      <c r="C11" s="214">
        <v>6159</v>
      </c>
    </row>
    <row r="12" spans="1:6" x14ac:dyDescent="0.25">
      <c r="A12" s="294" t="s">
        <v>16</v>
      </c>
      <c r="B12" s="1">
        <f>SUM(B4:B11)</f>
        <v>108322</v>
      </c>
      <c r="C12" s="1">
        <f>SUM(C4:C11)</f>
        <v>107982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26901</v>
      </c>
      <c r="C19" s="71">
        <v>31694</v>
      </c>
    </row>
    <row r="20" spans="1:3" x14ac:dyDescent="0.25">
      <c r="A20" s="286" t="s">
        <v>719</v>
      </c>
      <c r="B20" s="214">
        <v>6992</v>
      </c>
      <c r="C20" s="214">
        <v>10078</v>
      </c>
    </row>
    <row r="21" spans="1:3" x14ac:dyDescent="0.25">
      <c r="A21" s="286" t="s">
        <v>720</v>
      </c>
      <c r="B21" s="214">
        <v>11983</v>
      </c>
      <c r="C21" s="214">
        <v>12743</v>
      </c>
    </row>
    <row r="22" spans="1:3" x14ac:dyDescent="0.25">
      <c r="A22" s="286" t="s">
        <v>721</v>
      </c>
      <c r="B22" s="214">
        <v>22943</v>
      </c>
      <c r="C22" s="214">
        <v>19830</v>
      </c>
    </row>
    <row r="23" spans="1:3" x14ac:dyDescent="0.25">
      <c r="A23" s="286" t="s">
        <v>722</v>
      </c>
      <c r="B23" s="214">
        <v>133</v>
      </c>
      <c r="C23" s="214">
        <v>334</v>
      </c>
    </row>
    <row r="24" spans="1:3" x14ac:dyDescent="0.25">
      <c r="A24" s="286" t="s">
        <v>723</v>
      </c>
      <c r="B24" s="214">
        <v>6206</v>
      </c>
      <c r="C24" s="214">
        <v>5452</v>
      </c>
    </row>
    <row r="25" spans="1:3" ht="30" x14ac:dyDescent="0.25">
      <c r="A25" s="293" t="s">
        <v>724</v>
      </c>
      <c r="B25" s="214">
        <v>13051</v>
      </c>
      <c r="C25" s="214">
        <v>3272</v>
      </c>
    </row>
    <row r="26" spans="1:3" x14ac:dyDescent="0.25">
      <c r="A26" s="286" t="s">
        <v>887</v>
      </c>
      <c r="B26" s="214">
        <v>4073</v>
      </c>
      <c r="C26" s="214">
        <v>8817</v>
      </c>
    </row>
    <row r="27" spans="1:3" x14ac:dyDescent="0.25">
      <c r="A27" s="294" t="s">
        <v>16</v>
      </c>
      <c r="B27" s="1">
        <f>SUM(B19:B26)</f>
        <v>92282</v>
      </c>
      <c r="C27" s="1">
        <f>SUM(C19:C26)</f>
        <v>92220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73.58</v>
      </c>
      <c r="C4" s="1018">
        <v>71.010000000000005</v>
      </c>
      <c r="D4" s="1018">
        <v>76.48</v>
      </c>
      <c r="E4" s="1019">
        <v>71</v>
      </c>
      <c r="F4" s="1019">
        <v>150.19999999999999</v>
      </c>
      <c r="G4" s="1020">
        <v>43.9</v>
      </c>
      <c r="H4" s="1021">
        <v>42.9</v>
      </c>
      <c r="I4" s="1022">
        <v>44.9</v>
      </c>
      <c r="J4" s="1019">
        <v>17.3</v>
      </c>
    </row>
    <row r="5" spans="1:12" x14ac:dyDescent="0.25">
      <c r="A5" s="498">
        <v>2021</v>
      </c>
      <c r="B5" s="757">
        <v>71.27</v>
      </c>
      <c r="C5" s="758">
        <v>69.34</v>
      </c>
      <c r="D5" s="758">
        <v>73.400000000000006</v>
      </c>
      <c r="E5" s="1023">
        <v>70</v>
      </c>
      <c r="F5" s="1023">
        <v>151.5</v>
      </c>
      <c r="G5" s="1024">
        <v>44</v>
      </c>
      <c r="H5" s="1025">
        <v>43</v>
      </c>
      <c r="I5" s="1026">
        <v>45</v>
      </c>
      <c r="J5" s="1023">
        <v>18.600000000000001</v>
      </c>
    </row>
    <row r="6" spans="1:12" x14ac:dyDescent="0.25">
      <c r="A6" s="499">
        <v>2022</v>
      </c>
      <c r="B6" s="1011">
        <v>75.010000000000005</v>
      </c>
      <c r="C6" s="1012">
        <v>73.14</v>
      </c>
      <c r="D6" s="1012">
        <v>77.02</v>
      </c>
      <c r="E6" s="1013">
        <v>67</v>
      </c>
      <c r="F6" s="1013">
        <v>158.1</v>
      </c>
      <c r="G6" s="1014">
        <v>44.4</v>
      </c>
      <c r="H6" s="1015">
        <v>43.5</v>
      </c>
      <c r="I6" s="1016">
        <v>45.3</v>
      </c>
      <c r="J6" s="1013">
        <v>16.7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17.3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18.600000000000001</v>
      </c>
    </row>
    <row r="13" spans="1:12" x14ac:dyDescent="0.25">
      <c r="A13" s="633">
        <f t="shared" si="0"/>
        <v>2022</v>
      </c>
      <c r="B13" s="627">
        <f t="shared" si="1"/>
        <v>16.7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51202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57819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63747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20600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49294</v>
      </c>
      <c r="C5" s="70">
        <v>55481</v>
      </c>
      <c r="D5" s="55">
        <v>30350</v>
      </c>
      <c r="E5" s="110">
        <v>25131</v>
      </c>
      <c r="F5" s="55">
        <v>28.3</v>
      </c>
      <c r="G5" s="55">
        <v>30.9</v>
      </c>
      <c r="H5" s="110">
        <v>25.6</v>
      </c>
      <c r="I5" s="55"/>
      <c r="J5" s="70"/>
      <c r="K5" s="55"/>
      <c r="L5" s="55"/>
      <c r="M5" s="71">
        <v>112</v>
      </c>
      <c r="N5" s="71">
        <v>113</v>
      </c>
      <c r="O5" s="71">
        <v>112</v>
      </c>
    </row>
    <row r="6" spans="1:16" x14ac:dyDescent="0.25">
      <c r="A6" s="215">
        <v>2021</v>
      </c>
      <c r="B6" s="212">
        <v>51458</v>
      </c>
      <c r="C6" s="212">
        <v>57773</v>
      </c>
      <c r="D6" s="58">
        <v>31336</v>
      </c>
      <c r="E6" s="160">
        <v>26437</v>
      </c>
      <c r="F6" s="58">
        <v>29.9</v>
      </c>
      <c r="G6" s="58">
        <v>32.4</v>
      </c>
      <c r="H6" s="160">
        <v>27.4</v>
      </c>
      <c r="I6" s="58">
        <v>50395</v>
      </c>
      <c r="J6" s="212">
        <v>23029</v>
      </c>
      <c r="K6" s="58">
        <v>11516</v>
      </c>
      <c r="L6" s="58">
        <v>11513</v>
      </c>
      <c r="M6" s="214">
        <v>120</v>
      </c>
      <c r="N6" s="214">
        <v>120</v>
      </c>
      <c r="O6" s="214">
        <v>120</v>
      </c>
    </row>
    <row r="7" spans="1:16" x14ac:dyDescent="0.25">
      <c r="A7" s="229">
        <v>2022</v>
      </c>
      <c r="B7" s="167">
        <v>51202</v>
      </c>
      <c r="C7" s="167">
        <v>57819</v>
      </c>
      <c r="D7" s="94">
        <v>30999</v>
      </c>
      <c r="E7" s="169">
        <v>26821</v>
      </c>
      <c r="F7" s="94">
        <v>31.2</v>
      </c>
      <c r="G7" s="58">
        <v>33.5</v>
      </c>
      <c r="H7" s="160">
        <v>28.9</v>
      </c>
      <c r="I7" s="94">
        <v>56137</v>
      </c>
      <c r="J7" s="167">
        <v>22264</v>
      </c>
      <c r="K7" s="94">
        <v>10983</v>
      </c>
      <c r="L7" s="94">
        <v>11281</v>
      </c>
      <c r="M7" s="214">
        <v>121</v>
      </c>
      <c r="N7" s="214">
        <v>119</v>
      </c>
      <c r="O7" s="214">
        <v>122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63747</v>
      </c>
      <c r="J8" s="1072">
        <v>20600</v>
      </c>
      <c r="K8" s="1073">
        <v>10208</v>
      </c>
      <c r="L8" s="1073">
        <v>10392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50395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56137</v>
      </c>
      <c r="F14" s="514">
        <f>A5</f>
        <v>2020</v>
      </c>
      <c r="G14" s="310">
        <f>IF(ISBLANK(E5),"",E5)</f>
        <v>25131</v>
      </c>
      <c r="H14" s="310">
        <f>IF(ISBLANK(D5),"",D5)</f>
        <v>30350</v>
      </c>
      <c r="K14" s="514">
        <f>A6</f>
        <v>2021</v>
      </c>
      <c r="L14" s="310">
        <f>IF(ISBLANK(L6),"",L6)</f>
        <v>11513</v>
      </c>
      <c r="M14" s="310">
        <f>IF(ISBLANK(K6),"",K6)</f>
        <v>11516</v>
      </c>
    </row>
    <row r="15" spans="1:16" x14ac:dyDescent="0.25">
      <c r="A15" s="481">
        <f>A8</f>
        <v>2023</v>
      </c>
      <c r="B15" s="311">
        <f t="shared" si="0"/>
        <v>63747</v>
      </c>
      <c r="F15" s="486">
        <f t="shared" ref="F15:F16" si="1">A6</f>
        <v>2021</v>
      </c>
      <c r="G15" s="479">
        <f t="shared" ref="G15:G16" si="2">IF(ISBLANK(E6),"",E6)</f>
        <v>26437</v>
      </c>
      <c r="H15" s="479">
        <f t="shared" ref="H15:H16" si="3">IF(ISBLANK(D6),"",D6)</f>
        <v>31336</v>
      </c>
      <c r="K15" s="486">
        <f>A7</f>
        <v>2022</v>
      </c>
      <c r="L15" s="479">
        <f t="shared" ref="L15:L16" si="4">IF(ISBLANK(L7),"",L7)</f>
        <v>11281</v>
      </c>
      <c r="M15" s="479">
        <f t="shared" ref="M15:M16" si="5">IF(ISBLANK(K7),"",K7)</f>
        <v>10983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26821</v>
      </c>
      <c r="H16" s="311">
        <f t="shared" si="3"/>
        <v>30999</v>
      </c>
      <c r="K16" s="481">
        <f>A8</f>
        <v>2023</v>
      </c>
      <c r="L16" s="311">
        <f t="shared" si="4"/>
        <v>10392</v>
      </c>
      <c r="M16" s="311">
        <f t="shared" si="5"/>
        <v>10208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49294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51458</v>
      </c>
      <c r="C21" s="373"/>
      <c r="D21" s="197"/>
      <c r="F21" s="514">
        <f>A5</f>
        <v>2020</v>
      </c>
      <c r="G21" s="310">
        <f>IF(ISBLANK(E5),"",E5)</f>
        <v>25131</v>
      </c>
      <c r="H21" s="310">
        <f>IF(ISBLANK(D5),"",D5)</f>
        <v>30350</v>
      </c>
      <c r="K21" s="514">
        <f>A6</f>
        <v>2021</v>
      </c>
      <c r="L21" s="310">
        <f>IF(ISBLANK(L6),"",L6)</f>
        <v>11513</v>
      </c>
      <c r="M21" s="310">
        <f>IF(ISBLANK(K6),"",K6)</f>
        <v>11516</v>
      </c>
    </row>
    <row r="22" spans="1:15" x14ac:dyDescent="0.25">
      <c r="A22" s="481">
        <f t="shared" si="6"/>
        <v>2022</v>
      </c>
      <c r="B22" s="311">
        <f t="shared" si="7"/>
        <v>51202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26437</v>
      </c>
      <c r="H22" s="479">
        <f t="shared" ref="H22:H23" si="10">IF(ISBLANK(D6),"",D6)</f>
        <v>31336</v>
      </c>
      <c r="K22" s="486">
        <f>A7</f>
        <v>2022</v>
      </c>
      <c r="L22" s="479">
        <f>IF(ISBLANK(L7),"",L7)</f>
        <v>11281</v>
      </c>
      <c r="M22" s="479">
        <f>IF(ISBLANK(K7),"",K7)</f>
        <v>10983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26821</v>
      </c>
      <c r="H23" s="311">
        <f t="shared" si="10"/>
        <v>30999</v>
      </c>
      <c r="K23" s="481">
        <f>A8</f>
        <v>2023</v>
      </c>
      <c r="L23" s="311">
        <f>IF(ISBLANK(L8),"",L8)</f>
        <v>10392</v>
      </c>
      <c r="M23" s="311">
        <f>IF(ISBLANK(K8),"",K8)</f>
        <v>10208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49294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51458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51202</v>
      </c>
      <c r="C28" s="373"/>
      <c r="D28" s="197"/>
      <c r="F28" s="514">
        <f>A5</f>
        <v>2020</v>
      </c>
      <c r="G28" s="310">
        <f>IF(ISBLANK(H5),"",H5)</f>
        <v>25.6</v>
      </c>
      <c r="H28" s="310">
        <f>IF(ISBLANK(G5),"",G5)</f>
        <v>30.9</v>
      </c>
      <c r="K28" s="514">
        <f>A5</f>
        <v>2020</v>
      </c>
      <c r="L28" s="310">
        <f>IF(ISBLANK(O5),"",O5)</f>
        <v>112</v>
      </c>
      <c r="M28" s="310">
        <f>IF(ISBLANK(N5),"",N5)</f>
        <v>113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27.4</v>
      </c>
      <c r="H29" s="479">
        <f t="shared" ref="H29:H30" si="15">IF(ISBLANK(G6),"",G6)</f>
        <v>32.4</v>
      </c>
      <c r="K29" s="486">
        <f t="shared" ref="K29:K30" si="16">A6</f>
        <v>2021</v>
      </c>
      <c r="L29" s="479">
        <f t="shared" ref="L29:L30" si="17">IF(ISBLANK(O6),"",O6)</f>
        <v>120</v>
      </c>
      <c r="M29" s="479">
        <f t="shared" ref="M29:M30" si="18">IF(ISBLANK(N6),"",N6)</f>
        <v>120</v>
      </c>
    </row>
    <row r="30" spans="1:15" x14ac:dyDescent="0.25">
      <c r="F30" s="481">
        <f t="shared" si="13"/>
        <v>2022</v>
      </c>
      <c r="G30" s="311">
        <f t="shared" si="14"/>
        <v>28.9</v>
      </c>
      <c r="H30" s="311">
        <f t="shared" si="15"/>
        <v>33.5</v>
      </c>
      <c r="K30" s="481">
        <f t="shared" si="16"/>
        <v>2022</v>
      </c>
      <c r="L30" s="311">
        <f t="shared" si="17"/>
        <v>122</v>
      </c>
      <c r="M30" s="311">
        <f t="shared" si="18"/>
        <v>119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25.6</v>
      </c>
      <c r="H35" s="310">
        <f>IF(ISBLANK(G5),"",G5)</f>
        <v>30.9</v>
      </c>
      <c r="K35" s="514">
        <f>A5</f>
        <v>2020</v>
      </c>
      <c r="L35" s="310">
        <f>IF(ISBLANK(O5),"",O5)</f>
        <v>112</v>
      </c>
      <c r="M35" s="310">
        <f>IF(ISBLANK(N5),"",N5)</f>
        <v>113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27.4</v>
      </c>
      <c r="H36" s="479">
        <f t="shared" ref="H36:H37" si="21">IF(ISBLANK(G6),"",G6)</f>
        <v>32.4</v>
      </c>
      <c r="K36" s="486">
        <f t="shared" ref="K36:K37" si="22">A6</f>
        <v>2021</v>
      </c>
      <c r="L36" s="479">
        <f t="shared" ref="L36:L37" si="23">IF(ISBLANK(O6),"",O6)</f>
        <v>120</v>
      </c>
      <c r="M36" s="479">
        <f t="shared" ref="M36:M37" si="24">IF(ISBLANK(N6),"",N6)</f>
        <v>120</v>
      </c>
    </row>
    <row r="37" spans="6:15" x14ac:dyDescent="0.25">
      <c r="F37" s="481">
        <f t="shared" si="19"/>
        <v>2022</v>
      </c>
      <c r="G37" s="311">
        <f t="shared" si="20"/>
        <v>28.9</v>
      </c>
      <c r="H37" s="311">
        <f t="shared" si="21"/>
        <v>33.5</v>
      </c>
      <c r="K37" s="481">
        <f t="shared" si="22"/>
        <v>2022</v>
      </c>
      <c r="L37" s="311">
        <f t="shared" si="23"/>
        <v>122</v>
      </c>
      <c r="M37" s="311">
        <f t="shared" si="24"/>
        <v>119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19.7</v>
      </c>
      <c r="D6" s="63">
        <v>20.6</v>
      </c>
      <c r="E6" s="35">
        <v>53.7</v>
      </c>
      <c r="F6" s="35">
        <v>51.6</v>
      </c>
      <c r="G6" s="35">
        <v>55.8</v>
      </c>
      <c r="H6" s="292">
        <v>26.2</v>
      </c>
      <c r="I6" s="35">
        <v>28.8</v>
      </c>
      <c r="J6" s="63">
        <v>23.6</v>
      </c>
      <c r="M6" s="127" t="s">
        <v>16</v>
      </c>
      <c r="N6" s="935">
        <f>IF(ISBLANK(B8),"",B8)</f>
        <v>19.100000000000001</v>
      </c>
      <c r="O6" s="935">
        <f>IF(ISBLANK(E8),"",E8)</f>
        <v>52.2</v>
      </c>
      <c r="P6" s="128">
        <f>IF(ISBLANK(H8),"",H8)</f>
        <v>28.7</v>
      </c>
    </row>
    <row r="7" spans="1:19" x14ac:dyDescent="0.25">
      <c r="A7" s="286">
        <v>2022</v>
      </c>
      <c r="B7" s="167">
        <v>19.7</v>
      </c>
      <c r="C7" s="94">
        <v>19.7</v>
      </c>
      <c r="D7" s="169">
        <v>19.600000000000001</v>
      </c>
      <c r="E7" s="94">
        <v>52.7</v>
      </c>
      <c r="F7" s="94">
        <v>51</v>
      </c>
      <c r="G7" s="94">
        <v>54.3</v>
      </c>
      <c r="H7" s="167">
        <v>27.6</v>
      </c>
      <c r="I7" s="94">
        <v>29.2</v>
      </c>
      <c r="J7" s="169">
        <v>26.1</v>
      </c>
    </row>
    <row r="8" spans="1:19" x14ac:dyDescent="0.25">
      <c r="A8" s="218">
        <v>2023</v>
      </c>
      <c r="B8" s="167">
        <v>19.100000000000001</v>
      </c>
      <c r="C8" s="94">
        <v>19.100000000000001</v>
      </c>
      <c r="D8" s="169">
        <v>19.100000000000001</v>
      </c>
      <c r="E8" s="94">
        <v>52.2</v>
      </c>
      <c r="F8" s="94">
        <v>50.3</v>
      </c>
      <c r="G8" s="94">
        <v>54.1</v>
      </c>
      <c r="H8" s="167">
        <v>28.7</v>
      </c>
      <c r="I8" s="94">
        <v>30.5</v>
      </c>
      <c r="J8" s="169">
        <v>26.8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19.100000000000001</v>
      </c>
      <c r="O12" s="936">
        <f>IF(ISBLANK(G8),"",G8)</f>
        <v>54.1</v>
      </c>
      <c r="P12" s="938">
        <f>IF(ISBLANK(J8),"",J8)</f>
        <v>26.8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19.100000000000001</v>
      </c>
      <c r="O13" s="937">
        <f>IF(ISBLANK(F8),"",F8)</f>
        <v>50.3</v>
      </c>
      <c r="P13" s="939">
        <f>IF(ISBLANK(I8),"",I8)</f>
        <v>30.5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19.100000000000001</v>
      </c>
      <c r="O20" s="935">
        <f>IF(ISBLANK(E8),"",E8)</f>
        <v>52.2</v>
      </c>
      <c r="P20" s="940">
        <f>IF(ISBLANK(H8),"",H8)</f>
        <v>28.7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19.100000000000001</v>
      </c>
      <c r="O24" s="936">
        <f>IF(ISBLANK(G8),"",G8)</f>
        <v>54.1</v>
      </c>
      <c r="P24" s="938">
        <f>IF(ISBLANK(J8),"",J8)</f>
        <v>26.8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19.100000000000001</v>
      </c>
      <c r="O25" s="937">
        <f>IF(ISBLANK(F8),"",F8)</f>
        <v>50.3</v>
      </c>
      <c r="P25" s="939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7788676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42033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7875889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42503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20527466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110779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1441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79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7891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983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1414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2835184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23.1</v>
      </c>
      <c r="E20" s="600">
        <v>28.5</v>
      </c>
      <c r="F20" s="600">
        <v>28.6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29.3</v>
      </c>
      <c r="E21" s="751">
        <v>29.1</v>
      </c>
      <c r="F21" s="751">
        <v>28.3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41.099999999999994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28.6</v>
      </c>
      <c r="C30" s="204" t="s">
        <v>493</v>
      </c>
    </row>
    <row r="31" spans="1:11" x14ac:dyDescent="0.25">
      <c r="A31" s="698" t="s">
        <v>1430</v>
      </c>
      <c r="B31" s="734">
        <f>F21</f>
        <v>28.3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41.099999999999994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1451</v>
      </c>
      <c r="C4" s="71">
        <v>82</v>
      </c>
      <c r="D4" s="71">
        <v>95</v>
      </c>
      <c r="G4" s="217">
        <f>A4</f>
        <v>2021</v>
      </c>
      <c r="H4" s="289">
        <f>IF(ISBLANK(C4),"",C4)</f>
        <v>82</v>
      </c>
      <c r="I4" s="289">
        <f>IF(ISBLANK(D4),"",D4)</f>
        <v>95</v>
      </c>
    </row>
    <row r="5" spans="1:9" x14ac:dyDescent="0.25">
      <c r="A5" s="286">
        <v>2022</v>
      </c>
      <c r="B5" s="214">
        <v>1440</v>
      </c>
      <c r="C5" s="214">
        <v>87</v>
      </c>
      <c r="D5" s="214">
        <v>84</v>
      </c>
      <c r="G5" s="286">
        <f t="shared" ref="G5:G6" si="0">A5</f>
        <v>2022</v>
      </c>
      <c r="H5" s="290">
        <f t="shared" ref="H5:H6" si="1">IF(ISBLANK(C5),"",C5)</f>
        <v>87</v>
      </c>
      <c r="I5" s="290">
        <f t="shared" ref="I5:I6" si="2">IF(ISBLANK(D5),"",D5)</f>
        <v>84</v>
      </c>
    </row>
    <row r="6" spans="1:9" x14ac:dyDescent="0.25">
      <c r="A6" s="218">
        <v>2023</v>
      </c>
      <c r="B6" s="168">
        <v>1441</v>
      </c>
      <c r="C6" s="168">
        <v>79</v>
      </c>
      <c r="D6" s="168">
        <v>79</v>
      </c>
      <c r="G6" s="219">
        <f t="shared" si="0"/>
        <v>2023</v>
      </c>
      <c r="H6" s="291">
        <f t="shared" si="1"/>
        <v>79</v>
      </c>
      <c r="I6" s="291">
        <f t="shared" si="2"/>
        <v>79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82</v>
      </c>
      <c r="I12" s="289">
        <f>IF(ISBLANK(D4),"",D4)</f>
        <v>95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87</v>
      </c>
      <c r="I13" s="290">
        <f t="shared" si="4"/>
        <v>84</v>
      </c>
    </row>
    <row r="14" spans="1:9" x14ac:dyDescent="0.25">
      <c r="G14" s="219">
        <f t="shared" si="3"/>
        <v>2023</v>
      </c>
      <c r="H14" s="291">
        <f t="shared" ref="H14:I14" si="5">IF(ISBLANK(C6),"",C6)</f>
        <v>79</v>
      </c>
      <c r="I14" s="291">
        <f t="shared" si="5"/>
        <v>79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7282</v>
      </c>
      <c r="C23" s="71">
        <v>893</v>
      </c>
      <c r="D23" s="71">
        <v>1108</v>
      </c>
      <c r="G23" s="217">
        <f>A23</f>
        <v>2021</v>
      </c>
      <c r="H23" s="289">
        <f>IF(ISBLANK(C23),"",C23)</f>
        <v>893</v>
      </c>
      <c r="I23" s="289">
        <f>IF(ISBLANK(D23),"",D23)</f>
        <v>1108</v>
      </c>
    </row>
    <row r="24" spans="1:13" x14ac:dyDescent="0.25">
      <c r="A24" s="286">
        <v>2022</v>
      </c>
      <c r="B24" s="214">
        <v>7452</v>
      </c>
      <c r="C24" s="214">
        <v>973</v>
      </c>
      <c r="D24" s="214">
        <v>1151</v>
      </c>
      <c r="G24" s="286">
        <f t="shared" ref="G24:G25" si="6">A24</f>
        <v>2022</v>
      </c>
      <c r="H24" s="290">
        <f t="shared" ref="H24:H25" si="7">IF(ISBLANK(C24),"",C24)</f>
        <v>973</v>
      </c>
      <c r="I24" s="290">
        <f t="shared" ref="I24:I25" si="8">IF(ISBLANK(D24),"",D24)</f>
        <v>1151</v>
      </c>
    </row>
    <row r="25" spans="1:13" x14ac:dyDescent="0.25">
      <c r="A25" s="218">
        <v>2023</v>
      </c>
      <c r="B25" s="168">
        <v>7891</v>
      </c>
      <c r="C25" s="168">
        <v>983</v>
      </c>
      <c r="D25" s="168">
        <v>1414</v>
      </c>
      <c r="G25" s="219">
        <f t="shared" si="6"/>
        <v>2023</v>
      </c>
      <c r="H25" s="291">
        <f t="shared" si="7"/>
        <v>983</v>
      </c>
      <c r="I25" s="291">
        <f t="shared" si="8"/>
        <v>1414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893</v>
      </c>
      <c r="I31" s="289">
        <f>IF(ISBLANK(D23),"",D23)</f>
        <v>1108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973</v>
      </c>
      <c r="I32" s="290">
        <f t="shared" si="10"/>
        <v>1151</v>
      </c>
    </row>
    <row r="33" spans="7:9" x14ac:dyDescent="0.25">
      <c r="G33" s="219">
        <f t="shared" si="9"/>
        <v>2023</v>
      </c>
      <c r="H33" s="291">
        <f t="shared" ref="H33:I33" si="11">IF(ISBLANK(C25),"",C25)</f>
        <v>983</v>
      </c>
      <c r="I33" s="291">
        <f t="shared" si="11"/>
        <v>1414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3694929</v>
      </c>
      <c r="C4" s="1077">
        <v>18826</v>
      </c>
      <c r="D4" s="110">
        <v>4688780</v>
      </c>
      <c r="E4" s="70">
        <v>23890</v>
      </c>
      <c r="F4" s="1076">
        <v>973943</v>
      </c>
      <c r="G4" s="70">
        <v>4962</v>
      </c>
      <c r="H4" s="1078">
        <v>16028961</v>
      </c>
      <c r="I4" s="1077">
        <v>81670</v>
      </c>
    </row>
    <row r="5" spans="1:9" x14ac:dyDescent="0.25">
      <c r="A5" s="587">
        <v>2021</v>
      </c>
      <c r="B5" s="1079">
        <v>5373658</v>
      </c>
      <c r="C5" s="1080">
        <v>27790</v>
      </c>
      <c r="D5" s="160">
        <v>5493532</v>
      </c>
      <c r="E5" s="212">
        <v>28410</v>
      </c>
      <c r="F5" s="1079">
        <v>400795</v>
      </c>
      <c r="G5" s="212">
        <v>2073</v>
      </c>
      <c r="H5" s="1081">
        <v>18871138</v>
      </c>
      <c r="I5" s="1080">
        <v>97594</v>
      </c>
    </row>
    <row r="6" spans="1:9" x14ac:dyDescent="0.25">
      <c r="A6" s="588">
        <v>2022</v>
      </c>
      <c r="B6" s="1082">
        <v>5864289</v>
      </c>
      <c r="C6" s="1083">
        <v>31647</v>
      </c>
      <c r="D6" s="169">
        <v>5805382</v>
      </c>
      <c r="E6" s="167">
        <v>31329</v>
      </c>
      <c r="F6" s="1082">
        <v>405837</v>
      </c>
      <c r="G6" s="167">
        <v>2190</v>
      </c>
      <c r="H6" s="1084">
        <v>20527466</v>
      </c>
      <c r="I6" s="1083">
        <v>110779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2795500</v>
      </c>
      <c r="C4" s="1076">
        <v>6504776</v>
      </c>
      <c r="D4" s="1077">
        <v>33143</v>
      </c>
      <c r="E4" s="1076">
        <v>6494226</v>
      </c>
      <c r="F4" s="1077">
        <v>33089</v>
      </c>
    </row>
    <row r="5" spans="1:6" x14ac:dyDescent="0.25">
      <c r="A5" s="480">
        <v>2021</v>
      </c>
      <c r="B5" s="1081">
        <v>2668955</v>
      </c>
      <c r="C5" s="1079">
        <v>7814366</v>
      </c>
      <c r="D5" s="1080">
        <v>40413</v>
      </c>
      <c r="E5" s="1079">
        <v>7106328</v>
      </c>
      <c r="F5" s="1080">
        <v>36751</v>
      </c>
    </row>
    <row r="6" spans="1:6" ht="15.75" thickBot="1" x14ac:dyDescent="0.3">
      <c r="A6" s="960">
        <v>2022</v>
      </c>
      <c r="B6" s="1085">
        <v>2835184</v>
      </c>
      <c r="C6" s="1086">
        <v>7788676</v>
      </c>
      <c r="D6" s="1087">
        <v>42033</v>
      </c>
      <c r="E6" s="1086">
        <v>7875889</v>
      </c>
      <c r="F6" s="1087">
        <v>42503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Јабланичка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2770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336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185301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-9.1999999999999993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75.010000000000005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158.1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2.89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172865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169942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5492</v>
      </c>
      <c r="C63" s="548">
        <f>IF(ISBLANK('DEM2'!C7),"-",'DEM2'!C7)</f>
        <v>6060</v>
      </c>
      <c r="D63" s="548"/>
      <c r="E63" s="548">
        <f>IF(ISBLANK('DEM2'!D8),"-",'DEM2'!D8)</f>
        <v>5390</v>
      </c>
      <c r="F63" s="548">
        <f>IF(ISBLANK('DEM2'!C8),"-",'DEM2'!C8)</f>
        <v>5899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6959</v>
      </c>
      <c r="C64" s="317">
        <f>IF(ISBLANK('DEM2'!F7),"-",'DEM2'!F7)</f>
        <v>7264</v>
      </c>
      <c r="D64" s="789"/>
      <c r="E64" s="317">
        <f>IF(ISBLANK('DEM2'!G8),"-",'DEM2'!G8)</f>
        <v>6670</v>
      </c>
      <c r="F64" s="317">
        <f>IF(ISBLANK('DEM2'!F8),"-",'DEM2'!F8)</f>
        <v>6915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4204</v>
      </c>
      <c r="C65" s="345">
        <f>IF(ISBLANK('DEM2'!I7),"-",'DEM2'!I7)</f>
        <v>4474</v>
      </c>
      <c r="D65" s="393"/>
      <c r="E65" s="345">
        <f>IF(ISBLANK('DEM2'!J8),"-",'DEM2'!J8)</f>
        <v>3891</v>
      </c>
      <c r="F65" s="345">
        <f>IF(ISBLANK('DEM2'!I8),"-",'DEM2'!I8)</f>
        <v>4178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15579</v>
      </c>
      <c r="C66" s="317">
        <f>IF(ISBLANK('DEM2'!L7),"-",'DEM2'!L7)</f>
        <v>16655</v>
      </c>
      <c r="D66" s="395"/>
      <c r="E66" s="317">
        <f>IF(ISBLANK('DEM2'!M8),"-",'DEM2'!M8)</f>
        <v>14955</v>
      </c>
      <c r="F66" s="317">
        <f>IF(ISBLANK('DEM2'!L8),"-",'DEM2'!L8)</f>
        <v>15897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16084</v>
      </c>
      <c r="C67" s="317">
        <f>IF(ISBLANK('DEM2'!O7),"-",'DEM2'!O7)</f>
        <v>17536</v>
      </c>
      <c r="D67" s="395"/>
      <c r="E67" s="317">
        <f>IF(ISBLANK('DEM2'!P8),"-",'DEM2'!P8)</f>
        <v>14593</v>
      </c>
      <c r="F67" s="317">
        <f>IF(ISBLANK('DEM2'!O8),"-",'DEM2'!O8)</f>
        <v>15781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61173</v>
      </c>
      <c r="C68" s="414">
        <f>IF(ISBLANK('DEM2'!R7),"-",'DEM2'!R7)</f>
        <v>64136</v>
      </c>
      <c r="D68" s="420"/>
      <c r="E68" s="414">
        <f>IF(ISBLANK('DEM2'!S8),"-",'DEM2'!S8)</f>
        <v>58196</v>
      </c>
      <c r="F68" s="414">
        <f>IF(ISBLANK('DEM2'!R8),"-",'DEM2'!R8)</f>
        <v>60580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96640</v>
      </c>
      <c r="C69" s="463">
        <f>IF(ISBLANK('DEM2'!U7),"-",'DEM2'!U7)</f>
        <v>96724</v>
      </c>
      <c r="D69" s="799"/>
      <c r="E69" s="463">
        <f>IF(ISBLANK('DEM2'!V8),"-",'DEM2'!V8)</f>
        <v>92721</v>
      </c>
      <c r="F69" s="463">
        <f>IF(ISBLANK('DEM2'!U8),"-",'DEM2'!U8)</f>
        <v>92580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12.8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4.9000000000000004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51202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57819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63747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20600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45.5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17.399999999999999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20527466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110779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5805382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2978117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31329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5864289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31647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405837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2190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7788676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42033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7875889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42503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1441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7891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2835184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27920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28651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18795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46005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27069</v>
      </c>
      <c r="C300" s="808">
        <f>IF(ISBLANK(POLJ3!C4),"-",POLJ3!C4)</f>
        <v>4730</v>
      </c>
      <c r="D300" s="1153">
        <f>IF(ISBLANK(POLJ3!D4),"-",POLJ3!D4)</f>
        <v>22339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43439</v>
      </c>
      <c r="C301" s="789">
        <f>IF(ISBLANK(POLJ3!C5),"-",POLJ3!C5)</f>
        <v>26396</v>
      </c>
      <c r="D301" s="1154">
        <f>IF(ISBLANK(POLJ3!D5),"-",POLJ3!D5)</f>
        <v>17043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5</v>
      </c>
      <c r="D302" s="1155">
        <f>IF(ISBLANK(POLJ3!D6),"-",POLJ3!D6)</f>
        <v>9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209</v>
      </c>
      <c r="C303" s="791">
        <f>IF(ISBLANK(POLJ3!C7),"-",POLJ3!C7)</f>
        <v>42</v>
      </c>
      <c r="D303" s="1164">
        <f>IF(ISBLANK(POLJ3!D7),"-",POLJ3!D7)</f>
        <v>167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27920</v>
      </c>
      <c r="C304" s="807">
        <f>IF(ISBLANK(POLJ3!C8),"-",POLJ3!C8)</f>
        <v>4233</v>
      </c>
      <c r="D304" s="1122">
        <f>IF(ISBLANK(POLJ3!D8),"-",POLJ3!D8)</f>
        <v>23687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486.32</v>
      </c>
      <c r="C310" s="1123"/>
      <c r="D310" s="3"/>
      <c r="E310" s="5"/>
      <c r="F310" s="5"/>
      <c r="G310" s="815" t="s">
        <v>765</v>
      </c>
      <c r="H310" s="816">
        <f>IF(ISBLANK(POLJ2!H3),"-",POLJ2!H3)</f>
        <v>26124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39995.61</v>
      </c>
      <c r="C311" s="1124"/>
      <c r="D311" s="3"/>
      <c r="E311" s="5"/>
      <c r="F311" s="5"/>
      <c r="G311" s="810" t="s">
        <v>766</v>
      </c>
      <c r="H311" s="248">
        <f>IF(ISBLANK(POLJ2!H4),"-",POLJ2!H4)</f>
        <v>62251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6819.08</v>
      </c>
      <c r="C312" s="1124"/>
      <c r="D312" s="3"/>
      <c r="E312" s="5"/>
      <c r="F312" s="5"/>
      <c r="G312" s="810" t="s">
        <v>767</v>
      </c>
      <c r="H312" s="248">
        <f>IF(ISBLANK(POLJ2!H5),"-",POLJ2!H5)</f>
        <v>15789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1253.71</v>
      </c>
      <c r="C313" s="1124"/>
      <c r="D313" s="3"/>
      <c r="E313" s="5"/>
      <c r="F313" s="5"/>
      <c r="G313" s="812" t="s">
        <v>768</v>
      </c>
      <c r="H313" s="249">
        <f>IF(ISBLANK(POLJ2!H6),"-",POLJ2!H6)</f>
        <v>454999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61.3</v>
      </c>
      <c r="C314" s="1124"/>
      <c r="D314" s="3"/>
      <c r="E314" s="5"/>
      <c r="F314" s="5"/>
      <c r="G314" s="814" t="s">
        <v>16</v>
      </c>
      <c r="H314" s="817">
        <f>IF(ISBLANK(POLJ2!H7),"-",POLJ2!H7)</f>
        <v>559163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17133.57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65749.59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9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14.6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4045</v>
      </c>
      <c r="I364" s="808">
        <f>IF(ISBLANK(OBRAZ2!I6),"-",OBRAZ2!I6)</f>
        <v>3009</v>
      </c>
      <c r="J364" s="808">
        <f>IF(ISBLANK(OBRAZ2!J6),"-",OBRAZ2!J6)</f>
        <v>1036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1697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681</v>
      </c>
      <c r="I365" s="789">
        <f>IF(ISBLANK(OBRAZ2!I7),"-",OBRAZ2!I7)</f>
        <v>661</v>
      </c>
      <c r="J365" s="789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41.6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405</v>
      </c>
      <c r="I366" s="807">
        <f>IF(ISBLANK(OBRAZ2!I8),"-",OBRAZ2!I8)</f>
        <v>395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1860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3.1171442936148819</v>
      </c>
      <c r="I375" s="850">
        <f>IF(ISBLANK(OBRAZ2!C12),"-",OBRAZ2!C21)</f>
        <v>3.8813349814585911</v>
      </c>
      <c r="J375" s="850">
        <f>IF(ISBLANK(OBRAZ2!D12),"-",OBRAZ2!D21)</f>
        <v>2.8834504482675065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0.12360939431396785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51.156359979889388</v>
      </c>
      <c r="I377" s="851">
        <f>IF(ISBLANK(OBRAZ2!C14),"-",OBRAZ2!C23)</f>
        <v>55.228677379480843</v>
      </c>
      <c r="J377" s="851">
        <f>IF(ISBLANK(OBRAZ2!D14),"-",OBRAZ2!D23)</f>
        <v>51.417494548097899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0.45248868778280549</v>
      </c>
      <c r="I378" s="851">
        <f>IF(ISBLANK(OBRAZ2!C15),"-",OBRAZ2!C24)</f>
        <v>0</v>
      </c>
      <c r="J378" s="851">
        <f>IF(ISBLANK(OBRAZ2!D15),"-",OBRAZ2!D24)</f>
        <v>0.62999757693239644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24.987430869783811</v>
      </c>
      <c r="I379" s="851">
        <f>IF(ISBLANK(OBRAZ2!C16),"-",OBRAZ2!C25)</f>
        <v>27.861557478368354</v>
      </c>
      <c r="J379" s="851">
        <f>IF(ISBLANK(OBRAZ2!D16),"-",OBRAZ2!D25)</f>
        <v>23.067603586140052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20.286576168929109</v>
      </c>
      <c r="I380" s="852">
        <f>IF(ISBLANK(OBRAZ2!C17),"-",OBRAZ2!C26)</f>
        <v>12.904820766378243</v>
      </c>
      <c r="J380" s="852">
        <f>IF(ISBLANK(OBRAZ2!D17),"-",OBRAZ2!D26)</f>
        <v>22.001453840562153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4651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6393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1971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515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1758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99.3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85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344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82.7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1929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16745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5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12527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15375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97.6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98.9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23184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12.5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54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429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3410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145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172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129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9454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6565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21.7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1554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4.9000000000000004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509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923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110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965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257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12.1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62.3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33.299999999999997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1760.674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1010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51587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635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43874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145373.46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25249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14370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121107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28693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17.399999999999999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45.5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27920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18795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28651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486.32</v>
      </c>
      <c r="G3" s="217" t="s">
        <v>765</v>
      </c>
      <c r="H3" s="71">
        <v>26124</v>
      </c>
    </row>
    <row r="4" spans="1:9" x14ac:dyDescent="0.25">
      <c r="A4" s="286" t="s">
        <v>760</v>
      </c>
      <c r="B4" s="214">
        <v>39995.61</v>
      </c>
      <c r="G4" s="286" t="s">
        <v>766</v>
      </c>
      <c r="H4" s="214">
        <v>62251</v>
      </c>
    </row>
    <row r="5" spans="1:9" x14ac:dyDescent="0.25">
      <c r="A5" s="286" t="s">
        <v>761</v>
      </c>
      <c r="B5" s="214">
        <v>6819.08</v>
      </c>
      <c r="G5" s="286" t="s">
        <v>767</v>
      </c>
      <c r="H5" s="214">
        <v>15789</v>
      </c>
    </row>
    <row r="6" spans="1:9" x14ac:dyDescent="0.25">
      <c r="A6" s="286" t="s">
        <v>762</v>
      </c>
      <c r="B6" s="214">
        <v>1253.71</v>
      </c>
      <c r="G6" s="286" t="s">
        <v>768</v>
      </c>
      <c r="H6" s="214">
        <v>454999</v>
      </c>
    </row>
    <row r="7" spans="1:9" x14ac:dyDescent="0.25">
      <c r="A7" s="286" t="s">
        <v>763</v>
      </c>
      <c r="B7" s="214">
        <v>61.3</v>
      </c>
      <c r="G7" s="1" t="s">
        <v>24</v>
      </c>
      <c r="H7" s="288">
        <v>559163</v>
      </c>
    </row>
    <row r="8" spans="1:9" x14ac:dyDescent="0.25">
      <c r="A8" s="287" t="s">
        <v>764</v>
      </c>
      <c r="B8" s="73">
        <v>17133.57</v>
      </c>
    </row>
    <row r="9" spans="1:9" x14ac:dyDescent="0.25">
      <c r="A9" s="1" t="s">
        <v>24</v>
      </c>
      <c r="B9" s="288">
        <v>65749.59</v>
      </c>
      <c r="I9" s="41" t="s">
        <v>876</v>
      </c>
    </row>
    <row r="10" spans="1:9" x14ac:dyDescent="0.25">
      <c r="G10" s="29" t="s">
        <v>775</v>
      </c>
      <c r="H10" s="58">
        <v>46005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27069</v>
      </c>
      <c r="C4" s="55">
        <v>4730</v>
      </c>
      <c r="D4" s="110">
        <v>22339</v>
      </c>
    </row>
    <row r="5" spans="1:4" ht="30" customHeight="1" x14ac:dyDescent="0.25">
      <c r="A5" s="274" t="s">
        <v>884</v>
      </c>
      <c r="B5" s="212">
        <v>43439</v>
      </c>
      <c r="C5" s="58">
        <v>26396</v>
      </c>
      <c r="D5" s="160">
        <v>17043</v>
      </c>
    </row>
    <row r="6" spans="1:4" x14ac:dyDescent="0.25">
      <c r="A6" s="274" t="s">
        <v>772</v>
      </c>
      <c r="B6" s="212">
        <v>14</v>
      </c>
      <c r="C6" s="58">
        <v>5</v>
      </c>
      <c r="D6" s="160">
        <v>9</v>
      </c>
    </row>
    <row r="7" spans="1:4" ht="30" x14ac:dyDescent="0.25">
      <c r="A7" s="274" t="s">
        <v>773</v>
      </c>
      <c r="B7" s="212">
        <v>209</v>
      </c>
      <c r="C7" s="58">
        <v>42</v>
      </c>
      <c r="D7" s="160">
        <v>167</v>
      </c>
    </row>
    <row r="8" spans="1:4" x14ac:dyDescent="0.25">
      <c r="A8" s="201" t="s">
        <v>774</v>
      </c>
      <c r="B8" s="72">
        <v>27920</v>
      </c>
      <c r="C8" s="61">
        <v>4233</v>
      </c>
      <c r="D8" s="111">
        <v>23687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35.714285714285715</v>
      </c>
      <c r="C14" s="276">
        <f>D6/B6*100</f>
        <v>64.285714285714292</v>
      </c>
    </row>
    <row r="15" spans="1:4" ht="60" x14ac:dyDescent="0.25">
      <c r="A15" s="277" t="s">
        <v>885</v>
      </c>
      <c r="B15" s="282">
        <f>C5/B5*100</f>
        <v>60.765671401275355</v>
      </c>
      <c r="C15" s="278">
        <f>D5/B5*100</f>
        <v>39.234328598724652</v>
      </c>
    </row>
    <row r="16" spans="1:4" ht="30" x14ac:dyDescent="0.25">
      <c r="A16" s="279" t="s">
        <v>821</v>
      </c>
      <c r="B16" s="283">
        <f>C4/B4*100</f>
        <v>17.473863090620267</v>
      </c>
      <c r="C16" s="280">
        <f>D4/B4*100</f>
        <v>82.52613690937973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35.714285714285715</v>
      </c>
      <c r="C21" s="276">
        <f>C14</f>
        <v>64.285714285714292</v>
      </c>
    </row>
    <row r="22" spans="1:3" ht="60" x14ac:dyDescent="0.25">
      <c r="A22" s="277" t="s">
        <v>823</v>
      </c>
      <c r="B22" s="282">
        <f t="shared" ref="B22:C23" si="0">B15</f>
        <v>60.765671401275355</v>
      </c>
      <c r="C22" s="278">
        <f t="shared" si="0"/>
        <v>39.234328598724652</v>
      </c>
    </row>
    <row r="23" spans="1:3" ht="30" x14ac:dyDescent="0.25">
      <c r="A23" s="279" t="s">
        <v>858</v>
      </c>
      <c r="B23" s="285">
        <f t="shared" si="0"/>
        <v>17.473863090620267</v>
      </c>
      <c r="C23" s="284">
        <f t="shared" si="0"/>
        <v>82.52613690937973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9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14.6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41.6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1860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4168</v>
      </c>
      <c r="C6" s="973">
        <v>3098</v>
      </c>
      <c r="D6" s="945">
        <v>1070</v>
      </c>
      <c r="E6" s="973">
        <v>3978</v>
      </c>
      <c r="F6" s="973">
        <v>2989</v>
      </c>
      <c r="G6" s="945">
        <v>989</v>
      </c>
      <c r="H6" s="599">
        <v>4045</v>
      </c>
      <c r="I6" s="616">
        <v>3009</v>
      </c>
      <c r="J6" s="945">
        <v>1036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936</v>
      </c>
      <c r="C7" s="975">
        <v>895</v>
      </c>
      <c r="D7" s="976">
        <v>41</v>
      </c>
      <c r="E7" s="975">
        <v>1011</v>
      </c>
      <c r="F7" s="975">
        <v>985</v>
      </c>
      <c r="G7" s="976">
        <v>26</v>
      </c>
      <c r="H7" s="753">
        <v>681</v>
      </c>
      <c r="I7" s="690">
        <v>661</v>
      </c>
      <c r="J7" s="976">
        <v>20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338</v>
      </c>
      <c r="C8" s="978">
        <v>314</v>
      </c>
      <c r="D8" s="979">
        <v>24</v>
      </c>
      <c r="E8" s="978">
        <v>459</v>
      </c>
      <c r="F8" s="978">
        <v>352</v>
      </c>
      <c r="G8" s="979">
        <v>107</v>
      </c>
      <c r="H8" s="754">
        <v>405</v>
      </c>
      <c r="I8" s="691">
        <v>395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124</v>
      </c>
      <c r="C12" s="600">
        <v>157</v>
      </c>
      <c r="D12" s="600">
        <v>119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5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2035</v>
      </c>
      <c r="C14" s="751">
        <v>2234</v>
      </c>
      <c r="D14" s="751">
        <v>2122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26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994</v>
      </c>
      <c r="C16" s="1029">
        <v>1127</v>
      </c>
      <c r="D16" s="751">
        <v>952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807</v>
      </c>
      <c r="C17" s="752">
        <v>522</v>
      </c>
      <c r="D17" s="752">
        <v>908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3.1171442936148819</v>
      </c>
      <c r="C21" s="289">
        <f>C12/SUM(C12:C17)*100</f>
        <v>3.8813349814585911</v>
      </c>
      <c r="D21" s="289">
        <f>D12/SUM(D12:D17)*100</f>
        <v>2.8834504482675065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0.12360939431396785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51.156359979889388</v>
      </c>
      <c r="C23" s="290">
        <f>C14/SUM(C12:C17)*100</f>
        <v>55.228677379480843</v>
      </c>
      <c r="D23" s="290">
        <f>D14/SUM(D12:D17)*100</f>
        <v>51.417494548097899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0.45248868778280549</v>
      </c>
      <c r="C24" s="290">
        <f>C15/SUM(C12:C17)*100</f>
        <v>0</v>
      </c>
      <c r="D24" s="290">
        <f>D15/SUM(D12:D17)*100</f>
        <v>0.62999757693239644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24.987430869783811</v>
      </c>
      <c r="C25" s="290">
        <f>C16/SUM(C12:C17)*100</f>
        <v>27.861557478368354</v>
      </c>
      <c r="D25" s="290">
        <f>D16/SUM(D12:D17)*100</f>
        <v>23.067603586140052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20.286576168929109</v>
      </c>
      <c r="C26" s="291">
        <f>C17/SUM(C12:C17)*100</f>
        <v>12.904820766378243</v>
      </c>
      <c r="D26" s="291">
        <f>D17/SUM(D12:D17)*100</f>
        <v>22.001453840562153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30</v>
      </c>
      <c r="C7" s="600">
        <v>34.6</v>
      </c>
      <c r="D7" s="600">
        <v>38.700000000000003</v>
      </c>
    </row>
    <row r="8" spans="1:6" x14ac:dyDescent="0.25">
      <c r="A8" s="695" t="s">
        <v>944</v>
      </c>
      <c r="B8" s="751">
        <v>2.6</v>
      </c>
      <c r="C8" s="751">
        <v>4.7</v>
      </c>
      <c r="D8" s="751">
        <v>45.9</v>
      </c>
    </row>
    <row r="9" spans="1:6" x14ac:dyDescent="0.25">
      <c r="A9" s="696" t="s">
        <v>224</v>
      </c>
      <c r="B9" s="752">
        <v>66.599999999999994</v>
      </c>
      <c r="C9" s="752">
        <v>60.8</v>
      </c>
      <c r="D9" s="752">
        <v>15.5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30</v>
      </c>
      <c r="C13" s="697">
        <f t="shared" ref="C13:D13" si="1">IF(ISBLANK(C7),"",C7)</f>
        <v>34.6</v>
      </c>
      <c r="D13" s="697">
        <f t="shared" si="1"/>
        <v>38.700000000000003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2.6</v>
      </c>
      <c r="C14" s="698">
        <f t="shared" si="2"/>
        <v>4.7</v>
      </c>
      <c r="D14" s="698">
        <f t="shared" si="2"/>
        <v>45.9</v>
      </c>
    </row>
    <row r="15" spans="1:6" x14ac:dyDescent="0.25">
      <c r="A15" s="702" t="s">
        <v>1630</v>
      </c>
      <c r="B15" s="699">
        <f t="shared" si="2"/>
        <v>66.599999999999994</v>
      </c>
      <c r="C15" s="699">
        <f t="shared" si="2"/>
        <v>60.8</v>
      </c>
      <c r="D15" s="699">
        <f t="shared" si="2"/>
        <v>15.5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30</v>
      </c>
      <c r="C18" s="697">
        <f t="shared" ref="C18:D18" si="4">IF(ISBLANK(C7),"",C7)</f>
        <v>34.6</v>
      </c>
      <c r="D18" s="697">
        <f t="shared" si="4"/>
        <v>38.700000000000003</v>
      </c>
    </row>
    <row r="19" spans="1:5" x14ac:dyDescent="0.25">
      <c r="A19" s="701" t="s">
        <v>1632</v>
      </c>
      <c r="B19" s="698">
        <f t="shared" ref="B19:D20" si="5">IF(ISBLANK(B8),"",B8)</f>
        <v>2.6</v>
      </c>
      <c r="C19" s="698">
        <f t="shared" si="5"/>
        <v>4.7</v>
      </c>
      <c r="D19" s="698">
        <f t="shared" si="5"/>
        <v>45.9</v>
      </c>
    </row>
    <row r="20" spans="1:5" x14ac:dyDescent="0.25">
      <c r="A20" s="702" t="s">
        <v>1633</v>
      </c>
      <c r="B20" s="699">
        <f t="shared" si="5"/>
        <v>66.599999999999994</v>
      </c>
      <c r="C20" s="699">
        <f t="shared" si="5"/>
        <v>60.8</v>
      </c>
      <c r="D20" s="699">
        <f t="shared" si="5"/>
        <v>15.5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106.2</v>
      </c>
      <c r="C5" s="611">
        <v>98.6</v>
      </c>
      <c r="D5" s="1030">
        <v>102.3</v>
      </c>
      <c r="F5" s="28"/>
      <c r="G5" s="693">
        <f>A5</f>
        <v>2020</v>
      </c>
      <c r="H5" s="669">
        <f>IF(ISBLANK(B5),"",B5)</f>
        <v>106.2</v>
      </c>
      <c r="I5" s="618">
        <f t="shared" ref="H5:I7" si="0">IF(ISBLANK(C5),"",C5)</f>
        <v>98.6</v>
      </c>
    </row>
    <row r="6" spans="1:10" x14ac:dyDescent="0.25">
      <c r="A6" s="749">
        <v>2021</v>
      </c>
      <c r="B6" s="601">
        <v>105</v>
      </c>
      <c r="C6" s="612">
        <v>95.4</v>
      </c>
      <c r="D6" s="946">
        <v>99.8</v>
      </c>
      <c r="F6" s="44"/>
      <c r="G6" s="693">
        <f t="shared" ref="G6:G7" si="1">A6</f>
        <v>2021</v>
      </c>
      <c r="H6" s="670">
        <f t="shared" si="0"/>
        <v>105</v>
      </c>
      <c r="I6" s="619">
        <f t="shared" si="0"/>
        <v>95.4</v>
      </c>
    </row>
    <row r="7" spans="1:10" x14ac:dyDescent="0.25">
      <c r="A7" s="750">
        <v>2022</v>
      </c>
      <c r="B7" s="601">
        <v>111.4</v>
      </c>
      <c r="C7" s="612">
        <v>100.1</v>
      </c>
      <c r="D7" s="946">
        <v>105.4</v>
      </c>
      <c r="F7" s="44"/>
      <c r="G7" s="693">
        <f t="shared" si="1"/>
        <v>2022</v>
      </c>
      <c r="H7" s="671">
        <f t="shared" si="0"/>
        <v>111.4</v>
      </c>
      <c r="I7" s="620">
        <f t="shared" si="0"/>
        <v>100.1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106.2</v>
      </c>
      <c r="I13" s="618">
        <f>IF(ISBLANK(C5),"",C5)</f>
        <v>98.6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105</v>
      </c>
      <c r="I14" s="619">
        <f t="shared" si="3"/>
        <v>95.4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111.4</v>
      </c>
      <c r="I15" s="620">
        <f t="shared" si="4"/>
        <v>100.1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Јабланичка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2770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336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185301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8.8000000000000007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-9.1999999999999993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75.010000000000005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158.1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2.89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172865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169942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5492</v>
      </c>
      <c r="C63" s="548">
        <f>IF(ISBLANK('DEM2'!C7),"-",'DEM2'!C7)</f>
        <v>6060</v>
      </c>
      <c r="D63" s="548"/>
      <c r="E63" s="548">
        <f>IF(ISBLANK('DEM2'!D8),"-",'DEM2'!D8)</f>
        <v>5390</v>
      </c>
      <c r="F63" s="548">
        <f>IF(ISBLANK('DEM2'!C8),"-",'DEM2'!C8)</f>
        <v>5899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6959</v>
      </c>
      <c r="C64" s="317">
        <f>IF(ISBLANK('DEM2'!F7),"-",'DEM2'!F7)</f>
        <v>7264</v>
      </c>
      <c r="D64" s="789"/>
      <c r="E64" s="317">
        <f>IF(ISBLANK('DEM2'!G8),"-",'DEM2'!G8)</f>
        <v>6670</v>
      </c>
      <c r="F64" s="317">
        <f>IF(ISBLANK('DEM2'!F8),"-",'DEM2'!F8)</f>
        <v>6915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4204</v>
      </c>
      <c r="C65" s="345">
        <f>IF(ISBLANK('DEM2'!I7),"-",'DEM2'!I7)</f>
        <v>4474</v>
      </c>
      <c r="D65" s="393"/>
      <c r="E65" s="345">
        <f>IF(ISBLANK('DEM2'!J8),"-",'DEM2'!J8)</f>
        <v>3891</v>
      </c>
      <c r="F65" s="345">
        <f>IF(ISBLANK('DEM2'!I8),"-",'DEM2'!I8)</f>
        <v>4178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15579</v>
      </c>
      <c r="C66" s="348">
        <f>IF(ISBLANK('DEM2'!L7),"-",'DEM2'!L7)</f>
        <v>16655</v>
      </c>
      <c r="D66" s="394"/>
      <c r="E66" s="348">
        <f>IF(ISBLANK('DEM2'!M8),"-",'DEM2'!M8)</f>
        <v>14955</v>
      </c>
      <c r="F66" s="348">
        <f>IF(ISBLANK('DEM2'!L8),"-",'DEM2'!L8)</f>
        <v>15897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16084</v>
      </c>
      <c r="C67" s="345">
        <f>IF(ISBLANK('DEM2'!O7),"-",'DEM2'!O7)</f>
        <v>17536</v>
      </c>
      <c r="D67" s="393"/>
      <c r="E67" s="345">
        <f>IF(ISBLANK('DEM2'!P8),"-",'DEM2'!P8)</f>
        <v>14593</v>
      </c>
      <c r="F67" s="345">
        <f>IF(ISBLANK('DEM2'!O8),"-",'DEM2'!O8)</f>
        <v>15781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61173</v>
      </c>
      <c r="C68" s="317">
        <f>IF(ISBLANK('DEM2'!R7),"-",'DEM2'!R7)</f>
        <v>64136</v>
      </c>
      <c r="D68" s="395"/>
      <c r="E68" s="317">
        <f>IF(ISBLANK('DEM2'!S8),"-",'DEM2'!S8)</f>
        <v>58196</v>
      </c>
      <c r="F68" s="317">
        <f>IF(ISBLANK('DEM2'!R8),"-",'DEM2'!R8)</f>
        <v>60580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96640</v>
      </c>
      <c r="C69" s="463">
        <f>IF(ISBLANK('DEM2'!U7),"-",'DEM2'!U7)</f>
        <v>96724</v>
      </c>
      <c r="D69" s="799"/>
      <c r="E69" s="463">
        <f>IF(ISBLANK('DEM2'!V8),"-",'DEM2'!V8)</f>
        <v>92721</v>
      </c>
      <c r="F69" s="463">
        <f>IF(ISBLANK('DEM2'!U8),"-",'DEM2'!U8)</f>
        <v>92580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9.1999999999999993</v>
      </c>
      <c r="G116" s="407">
        <f>IF(ISBLANK('DEM2'!E24),"-",'DEM2'!E24)</f>
        <v>12.8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4.9000000000000004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51202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57819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63747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20600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45.5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17.399999999999999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20527466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110779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5805382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2978117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31329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5864289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31647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405837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2190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7788676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42033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7875889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42503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1441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7891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2835184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27920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28651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18795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46005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27069</v>
      </c>
      <c r="C300" s="808">
        <f>IF(ISBLANK(POLJ3!C4),"-",POLJ3!C4)</f>
        <v>4730</v>
      </c>
      <c r="D300" s="1153">
        <f>IF(ISBLANK(POLJ3!D4),"-",POLJ3!D4)</f>
        <v>22339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43439</v>
      </c>
      <c r="C301" s="789">
        <f>IF(ISBLANK(POLJ3!C5),"-",POLJ3!C5)</f>
        <v>26396</v>
      </c>
      <c r="D301" s="1154">
        <f>IF(ISBLANK(POLJ3!D5),"-",POLJ3!D5)</f>
        <v>17043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5</v>
      </c>
      <c r="D302" s="1155">
        <f>IF(ISBLANK(POLJ3!D6),"-",POLJ3!D6)</f>
        <v>9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209</v>
      </c>
      <c r="C303" s="791">
        <f>IF(ISBLANK(POLJ3!C7),"-",POLJ3!C7)</f>
        <v>42</v>
      </c>
      <c r="D303" s="1164">
        <f>IF(ISBLANK(POLJ3!D7),"-",POLJ3!D7)</f>
        <v>167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27920</v>
      </c>
      <c r="C304" s="807">
        <f>IF(ISBLANK(POLJ3!C8),"-",POLJ3!C8)</f>
        <v>4233</v>
      </c>
      <c r="D304" s="1122">
        <f>IF(ISBLANK(POLJ3!D8),"-",POLJ3!D8)</f>
        <v>23687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486.32</v>
      </c>
      <c r="C310" s="1123"/>
      <c r="D310" s="3"/>
      <c r="E310" s="5"/>
      <c r="F310" s="5"/>
      <c r="G310" s="815" t="s">
        <v>854</v>
      </c>
      <c r="H310" s="816">
        <f>IF(ISBLANK(POLJ2!H3),"-",POLJ2!H3)</f>
        <v>26124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39995.61</v>
      </c>
      <c r="C311" s="1124"/>
      <c r="D311" s="3"/>
      <c r="E311" s="5"/>
      <c r="F311" s="5"/>
      <c r="G311" s="810" t="s">
        <v>855</v>
      </c>
      <c r="H311" s="248">
        <f>IF(ISBLANK(POLJ2!H4),"-",POLJ2!H4)</f>
        <v>62251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6819.08</v>
      </c>
      <c r="C312" s="1124"/>
      <c r="D312" s="3"/>
      <c r="E312" s="5"/>
      <c r="F312" s="5"/>
      <c r="G312" s="810" t="s">
        <v>856</v>
      </c>
      <c r="H312" s="248">
        <f>IF(ISBLANK(POLJ2!H5),"-",POLJ2!H5)</f>
        <v>15789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1253.71</v>
      </c>
      <c r="C313" s="1124"/>
      <c r="D313" s="3"/>
      <c r="E313" s="5"/>
      <c r="F313" s="5"/>
      <c r="G313" s="812" t="s">
        <v>857</v>
      </c>
      <c r="H313" s="249">
        <f>IF(ISBLANK(POLJ2!H6),"-",POLJ2!H6)</f>
        <v>454999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61.3</v>
      </c>
      <c r="C314" s="1124"/>
      <c r="D314" s="3"/>
      <c r="E314" s="5"/>
      <c r="F314" s="5"/>
      <c r="G314" s="814" t="s">
        <v>847</v>
      </c>
      <c r="H314" s="817">
        <f>IF(ISBLANK(POLJ2!H7),"-",POLJ2!H7)</f>
        <v>559163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17133.57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65749.59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9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14.6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4045</v>
      </c>
      <c r="I364" s="808">
        <f>IF(ISBLANK(OBRAZ2!I6),"-",OBRAZ2!I6)</f>
        <v>3009</v>
      </c>
      <c r="J364" s="808">
        <f>IF(ISBLANK(OBRAZ2!J6),"-",OBRAZ2!J6)</f>
        <v>1036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1697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681</v>
      </c>
      <c r="I365" s="416">
        <f>IF(ISBLANK(OBRAZ2!I7),"-",OBRAZ2!I7)</f>
        <v>661</v>
      </c>
      <c r="J365" s="416">
        <f>IF(ISBLANK(OBRAZ2!J7),"-",OBRAZ2!J7)</f>
        <v>20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41.6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405</v>
      </c>
      <c r="I366" s="807">
        <f>IF(ISBLANK(OBRAZ2!I8),"-",OBRAZ2!I8)</f>
        <v>395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1860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3.1171442936148819</v>
      </c>
      <c r="I375" s="850">
        <f>IF(ISBLANK(OBRAZ2!C12),"-",OBRAZ2!C21)</f>
        <v>3.8813349814585911</v>
      </c>
      <c r="J375" s="850">
        <f>IF(ISBLANK(OBRAZ2!D12),"-",OBRAZ2!D21)</f>
        <v>2.8834504482675065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0.12360939431396785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51.156359979889388</v>
      </c>
      <c r="I377" s="851">
        <f>IF(ISBLANK(OBRAZ2!C14),"-",OBRAZ2!C23)</f>
        <v>55.228677379480843</v>
      </c>
      <c r="J377" s="851">
        <f>IF(ISBLANK(OBRAZ2!D14),"-",OBRAZ2!D23)</f>
        <v>51.417494548097899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0.45248868778280549</v>
      </c>
      <c r="I378" s="851">
        <f>IF(ISBLANK(OBRAZ2!C15),"-",OBRAZ2!C24)</f>
        <v>0</v>
      </c>
      <c r="J378" s="851">
        <f>IF(ISBLANK(OBRAZ2!D15),"-",OBRAZ2!D24)</f>
        <v>0.62999757693239644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24.987430869783811</v>
      </c>
      <c r="I379" s="851">
        <f>IF(ISBLANK(OBRAZ2!C16),"-",OBRAZ2!C25)</f>
        <v>27.861557478368354</v>
      </c>
      <c r="J379" s="851">
        <f>IF(ISBLANK(OBRAZ2!D16),"-",OBRAZ2!D25)</f>
        <v>23.067603586140052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20.286576168929109</v>
      </c>
      <c r="I380" s="852">
        <f>IF(ISBLANK(OBRAZ2!C17),"-",OBRAZ2!C26)</f>
        <v>12.904820766378243</v>
      </c>
      <c r="J380" s="852">
        <f>IF(ISBLANK(OBRAZ2!D17),"-",OBRAZ2!D26)</f>
        <v>22.001453840562153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4651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6393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1971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515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1758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99.3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85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344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6378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82.7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1929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92.3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34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16745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5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12527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15375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97.6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98.9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23184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54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429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3410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145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172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129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9454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6565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21.7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1554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4.9000000000000004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509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923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110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965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257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12.1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62.3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33.299999999999997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750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130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1760.674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1010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51587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635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43874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145373.46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25249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14370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121107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28693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102</v>
      </c>
      <c r="D6" s="612">
        <v>26</v>
      </c>
      <c r="E6" s="612">
        <v>76</v>
      </c>
      <c r="F6" s="1033">
        <v>488</v>
      </c>
      <c r="G6" s="612">
        <v>243</v>
      </c>
      <c r="H6" s="980">
        <v>245</v>
      </c>
      <c r="I6" s="1034">
        <v>11.9</v>
      </c>
      <c r="J6" s="612">
        <v>11.4</v>
      </c>
      <c r="K6" s="1035">
        <v>12.4</v>
      </c>
      <c r="L6" s="1033">
        <v>1689</v>
      </c>
      <c r="M6" s="612">
        <v>877</v>
      </c>
      <c r="N6" s="1028">
        <v>812</v>
      </c>
      <c r="O6" s="1034">
        <v>39.9</v>
      </c>
      <c r="P6" s="612">
        <v>39</v>
      </c>
      <c r="Q6" s="1028">
        <v>40.9</v>
      </c>
      <c r="R6" s="1033">
        <v>1801</v>
      </c>
      <c r="S6" s="612">
        <v>897</v>
      </c>
      <c r="T6" s="1035">
        <v>904</v>
      </c>
    </row>
    <row r="7" spans="1:20" x14ac:dyDescent="0.25">
      <c r="A7" s="286">
        <v>2021</v>
      </c>
      <c r="B7" s="602">
        <v>8</v>
      </c>
      <c r="C7" s="601">
        <v>103</v>
      </c>
      <c r="D7" s="612">
        <v>26</v>
      </c>
      <c r="E7" s="612">
        <v>77</v>
      </c>
      <c r="F7" s="1033">
        <v>534</v>
      </c>
      <c r="G7" s="612">
        <v>258</v>
      </c>
      <c r="H7" s="980">
        <v>276</v>
      </c>
      <c r="I7" s="1034">
        <v>13.3</v>
      </c>
      <c r="J7" s="612">
        <v>12.4</v>
      </c>
      <c r="K7" s="1035">
        <v>14.3</v>
      </c>
      <c r="L7" s="1033">
        <v>1862</v>
      </c>
      <c r="M7" s="612">
        <v>928</v>
      </c>
      <c r="N7" s="1028">
        <v>934</v>
      </c>
      <c r="O7" s="1034">
        <v>44.4</v>
      </c>
      <c r="P7" s="612">
        <v>42</v>
      </c>
      <c r="Q7" s="1028">
        <v>47.1</v>
      </c>
      <c r="R7" s="1033">
        <v>1649</v>
      </c>
      <c r="S7" s="612">
        <v>849</v>
      </c>
      <c r="T7" s="1035">
        <v>800</v>
      </c>
    </row>
    <row r="8" spans="1:20" x14ac:dyDescent="0.25">
      <c r="A8" s="219">
        <v>2022</v>
      </c>
      <c r="B8" s="617">
        <v>9</v>
      </c>
      <c r="C8" s="947">
        <v>97</v>
      </c>
      <c r="D8" s="981">
        <v>27</v>
      </c>
      <c r="E8" s="981">
        <v>70</v>
      </c>
      <c r="F8" s="1036">
        <v>570</v>
      </c>
      <c r="G8" s="981">
        <v>303</v>
      </c>
      <c r="H8" s="979">
        <v>267</v>
      </c>
      <c r="I8" s="754">
        <v>14.6</v>
      </c>
      <c r="J8" s="981">
        <v>14.8</v>
      </c>
      <c r="K8" s="1037">
        <v>14.3</v>
      </c>
      <c r="L8" s="1036">
        <v>1697</v>
      </c>
      <c r="M8" s="981">
        <v>901</v>
      </c>
      <c r="N8" s="691">
        <v>796</v>
      </c>
      <c r="O8" s="754">
        <v>41.6</v>
      </c>
      <c r="P8" s="981">
        <v>42.6</v>
      </c>
      <c r="Q8" s="691">
        <v>40.5</v>
      </c>
      <c r="R8" s="1036">
        <v>1860</v>
      </c>
      <c r="S8" s="981">
        <v>935</v>
      </c>
      <c r="T8" s="1037">
        <v>925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4651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6393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1971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515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1758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99.3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85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344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70.235578375113263</v>
      </c>
      <c r="C21" s="739">
        <f>B10/(B7+B10)*100</f>
        <v>29.76442162488674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92.54487550665894</v>
      </c>
      <c r="C22" s="739">
        <f>B11/(B8+B11)*100</f>
        <v>7.455124493341053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70.235578375113263</v>
      </c>
      <c r="C26" s="739">
        <f>C21</f>
        <v>29.76442162488674</v>
      </c>
    </row>
    <row r="27" spans="1:10" ht="24.75" x14ac:dyDescent="0.25">
      <c r="A27" s="742" t="s">
        <v>1407</v>
      </c>
      <c r="B27" s="739">
        <f>B22</f>
        <v>92.54487550665894</v>
      </c>
      <c r="C27" s="739">
        <f>C22</f>
        <v>7.455124493341053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16</v>
      </c>
      <c r="C5" s="1095">
        <v>27</v>
      </c>
      <c r="D5" s="914" t="s">
        <v>5</v>
      </c>
      <c r="E5" s="211"/>
      <c r="F5" s="125">
        <v>2021</v>
      </c>
      <c r="G5" s="70">
        <v>43</v>
      </c>
      <c r="H5" s="55">
        <v>16</v>
      </c>
      <c r="I5" s="110">
        <v>27</v>
      </c>
      <c r="J5" s="70">
        <v>122</v>
      </c>
      <c r="K5" s="55">
        <v>0</v>
      </c>
      <c r="L5" s="110">
        <v>122</v>
      </c>
      <c r="M5" s="70">
        <v>4660</v>
      </c>
      <c r="N5" s="55">
        <v>6638</v>
      </c>
      <c r="O5" s="70">
        <v>2000</v>
      </c>
      <c r="P5" s="110">
        <v>521</v>
      </c>
    </row>
    <row r="6" spans="1:16" x14ac:dyDescent="0.25">
      <c r="A6" s="923" t="s">
        <v>259</v>
      </c>
      <c r="B6" s="1096">
        <v>1</v>
      </c>
      <c r="C6" s="1097">
        <v>120</v>
      </c>
      <c r="D6" s="915" t="s">
        <v>5</v>
      </c>
      <c r="E6" s="254"/>
      <c r="F6" s="125">
        <v>2022</v>
      </c>
      <c r="G6" s="212">
        <v>43</v>
      </c>
      <c r="H6" s="58">
        <v>16</v>
      </c>
      <c r="I6" s="160">
        <v>27</v>
      </c>
      <c r="J6" s="212">
        <v>121</v>
      </c>
      <c r="K6" s="58">
        <v>1</v>
      </c>
      <c r="L6" s="160">
        <v>120</v>
      </c>
      <c r="M6" s="212">
        <v>4651</v>
      </c>
      <c r="N6" s="58">
        <v>6393</v>
      </c>
      <c r="O6" s="212">
        <v>1971</v>
      </c>
      <c r="P6" s="160">
        <v>515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45</v>
      </c>
      <c r="H7" s="94">
        <v>18</v>
      </c>
      <c r="I7" s="169">
        <v>27</v>
      </c>
      <c r="J7" s="167"/>
      <c r="K7" s="94"/>
      <c r="L7" s="169"/>
      <c r="M7" s="167">
        <v>6661</v>
      </c>
      <c r="N7" s="94">
        <v>6683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16</v>
      </c>
      <c r="C11" s="918">
        <f>IF(ISBLANK(C5),"",C5)</f>
        <v>27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94.4</v>
      </c>
      <c r="C5" s="611">
        <v>94</v>
      </c>
      <c r="D5" s="945">
        <v>94.7</v>
      </c>
      <c r="E5" s="610"/>
      <c r="F5" s="611"/>
      <c r="G5" s="945"/>
      <c r="H5" s="610"/>
      <c r="I5" s="611"/>
      <c r="J5" s="945"/>
      <c r="K5" s="610">
        <v>1973</v>
      </c>
      <c r="L5" s="611">
        <v>1002</v>
      </c>
      <c r="M5" s="945">
        <v>971</v>
      </c>
      <c r="N5" s="610">
        <v>95.9</v>
      </c>
      <c r="O5" s="611">
        <v>96.9</v>
      </c>
      <c r="P5" s="945">
        <v>94.9</v>
      </c>
      <c r="Q5" s="610">
        <v>0.5</v>
      </c>
      <c r="R5" s="611">
        <v>0.7</v>
      </c>
      <c r="S5" s="945">
        <v>0.3</v>
      </c>
    </row>
    <row r="6" spans="1:19" x14ac:dyDescent="0.25">
      <c r="A6" s="286">
        <v>2021</v>
      </c>
      <c r="B6" s="457">
        <v>95.2</v>
      </c>
      <c r="C6" s="458">
        <v>94.8</v>
      </c>
      <c r="D6" s="976">
        <v>95.3</v>
      </c>
      <c r="E6" s="457">
        <v>76</v>
      </c>
      <c r="F6" s="458">
        <v>50</v>
      </c>
      <c r="G6" s="976">
        <v>26</v>
      </c>
      <c r="H6" s="457">
        <v>396</v>
      </c>
      <c r="I6" s="458">
        <v>185</v>
      </c>
      <c r="J6" s="976">
        <v>211</v>
      </c>
      <c r="K6" s="457">
        <v>1879</v>
      </c>
      <c r="L6" s="458">
        <v>953</v>
      </c>
      <c r="M6" s="976">
        <v>926</v>
      </c>
      <c r="N6" s="457">
        <v>98</v>
      </c>
      <c r="O6" s="458">
        <v>96.3</v>
      </c>
      <c r="P6" s="976">
        <v>98.6</v>
      </c>
      <c r="Q6" s="457">
        <v>0.2</v>
      </c>
      <c r="R6" s="458">
        <v>0.1</v>
      </c>
      <c r="S6" s="976">
        <v>0.3</v>
      </c>
    </row>
    <row r="7" spans="1:19" x14ac:dyDescent="0.25">
      <c r="A7" s="286">
        <v>2022</v>
      </c>
      <c r="B7" s="601">
        <v>96.1</v>
      </c>
      <c r="C7" s="612">
        <v>96.4</v>
      </c>
      <c r="D7" s="980">
        <v>95.8</v>
      </c>
      <c r="E7" s="601">
        <v>83</v>
      </c>
      <c r="F7" s="612">
        <v>53</v>
      </c>
      <c r="G7" s="980">
        <v>30</v>
      </c>
      <c r="H7" s="601">
        <v>349</v>
      </c>
      <c r="I7" s="612">
        <v>153</v>
      </c>
      <c r="J7" s="980">
        <v>196</v>
      </c>
      <c r="K7" s="601">
        <v>1758</v>
      </c>
      <c r="L7" s="612">
        <v>912</v>
      </c>
      <c r="M7" s="980">
        <v>846</v>
      </c>
      <c r="N7" s="601">
        <v>99.3</v>
      </c>
      <c r="O7" s="612">
        <v>98.8</v>
      </c>
      <c r="P7" s="980">
        <v>99.8</v>
      </c>
      <c r="Q7" s="601">
        <v>0.6</v>
      </c>
      <c r="R7" s="612">
        <v>1</v>
      </c>
      <c r="S7" s="980">
        <v>0.1</v>
      </c>
    </row>
    <row r="8" spans="1:19" x14ac:dyDescent="0.25">
      <c r="A8" s="219">
        <v>2023</v>
      </c>
      <c r="B8" s="947"/>
      <c r="C8" s="981"/>
      <c r="D8" s="979"/>
      <c r="E8" s="947">
        <v>85</v>
      </c>
      <c r="F8" s="981">
        <v>55</v>
      </c>
      <c r="G8" s="979">
        <v>30</v>
      </c>
      <c r="H8" s="947">
        <v>344</v>
      </c>
      <c r="I8" s="981">
        <v>138</v>
      </c>
      <c r="J8" s="979">
        <v>206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82.7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92.3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34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5805382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31329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1128</v>
      </c>
      <c r="C5" s="616">
        <v>804</v>
      </c>
      <c r="D5" s="616">
        <v>324</v>
      </c>
      <c r="E5" s="599">
        <v>4755</v>
      </c>
      <c r="F5" s="616">
        <v>2273</v>
      </c>
      <c r="G5" s="945">
        <v>2482</v>
      </c>
      <c r="H5" s="616">
        <v>1242</v>
      </c>
      <c r="I5" s="616">
        <v>517</v>
      </c>
      <c r="J5" s="616">
        <v>725</v>
      </c>
      <c r="K5" s="217">
        <f>SUM(B5,E5,H5)</f>
        <v>7125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954</v>
      </c>
      <c r="C6" s="612">
        <v>680</v>
      </c>
      <c r="D6" s="946">
        <v>274</v>
      </c>
      <c r="E6" s="601">
        <v>4575</v>
      </c>
      <c r="F6" s="612">
        <v>2194</v>
      </c>
      <c r="G6" s="946">
        <v>2381</v>
      </c>
      <c r="H6" s="601">
        <v>1144</v>
      </c>
      <c r="I6" s="612">
        <v>469</v>
      </c>
      <c r="J6" s="612">
        <v>675</v>
      </c>
      <c r="K6" s="218">
        <f>SUM(B6,E6,H6)</f>
        <v>6673</v>
      </c>
      <c r="M6" s="105" t="s">
        <v>284</v>
      </c>
      <c r="N6" s="171">
        <f>IF(ISBLANK(J7),"",J7)</f>
        <v>573</v>
      </c>
      <c r="O6" s="80">
        <f>IF(ISBLANK(I7),"",I7)</f>
        <v>401</v>
      </c>
      <c r="P6" s="211"/>
    </row>
    <row r="7" spans="1:17" ht="24.75" x14ac:dyDescent="0.25">
      <c r="A7" s="218">
        <v>2023</v>
      </c>
      <c r="B7" s="601">
        <v>936</v>
      </c>
      <c r="C7" s="612">
        <v>690</v>
      </c>
      <c r="D7" s="946">
        <v>246</v>
      </c>
      <c r="E7" s="601">
        <v>4468</v>
      </c>
      <c r="F7" s="612">
        <v>2153</v>
      </c>
      <c r="G7" s="946">
        <v>2315</v>
      </c>
      <c r="H7" s="601">
        <v>974</v>
      </c>
      <c r="I7" s="612">
        <v>401</v>
      </c>
      <c r="J7" s="612">
        <v>573</v>
      </c>
      <c r="K7" s="218">
        <f>SUM(B7,E7,H7)</f>
        <v>6378</v>
      </c>
      <c r="M7" s="106" t="s">
        <v>285</v>
      </c>
      <c r="N7" s="220">
        <f>IF(ISBLANK(G7),"",G7)</f>
        <v>2315</v>
      </c>
      <c r="O7" s="107">
        <f>IF(ISBLANK(F7),"",F7)</f>
        <v>2153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246</v>
      </c>
      <c r="O8" s="83">
        <f>IF(ISBLANK(C7),"",C7)</f>
        <v>690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573</v>
      </c>
      <c r="O13" s="80">
        <f>IF(ISBLANK(I7),"",I7)</f>
        <v>401</v>
      </c>
      <c r="P13" s="211"/>
    </row>
    <row r="14" spans="1:17" ht="27.75" customHeight="1" x14ac:dyDescent="0.25">
      <c r="M14" s="106" t="s">
        <v>515</v>
      </c>
      <c r="N14" s="220">
        <f>IF(ISBLANK(G7),"",G7)</f>
        <v>2315</v>
      </c>
      <c r="O14" s="107">
        <f>IF(ISBLANK(F7),"",F7)</f>
        <v>2153</v>
      </c>
      <c r="P14" s="211"/>
    </row>
    <row r="15" spans="1:17" ht="26.25" customHeight="1" x14ac:dyDescent="0.25">
      <c r="M15" s="108" t="s">
        <v>516</v>
      </c>
      <c r="N15" s="170">
        <f>IF(ISBLANK(D7),"",D7)</f>
        <v>246</v>
      </c>
      <c r="O15" s="83">
        <f>IF(ISBLANK(C7),"",C7)</f>
        <v>690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322</v>
      </c>
      <c r="C21" s="616">
        <v>260</v>
      </c>
      <c r="D21" s="616">
        <v>62</v>
      </c>
      <c r="E21" s="599">
        <v>1274</v>
      </c>
      <c r="F21" s="616">
        <v>609</v>
      </c>
      <c r="G21" s="945">
        <v>665</v>
      </c>
      <c r="H21" s="616">
        <v>314</v>
      </c>
      <c r="I21" s="616">
        <v>143</v>
      </c>
      <c r="J21" s="616">
        <v>171</v>
      </c>
      <c r="K21" s="217">
        <f>SUM(B21,E21,H21)</f>
        <v>1910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378</v>
      </c>
      <c r="C22" s="1028">
        <v>266</v>
      </c>
      <c r="D22" s="980">
        <v>112</v>
      </c>
      <c r="E22" s="1034">
        <v>1292</v>
      </c>
      <c r="F22" s="1028">
        <v>603</v>
      </c>
      <c r="G22" s="980">
        <v>689</v>
      </c>
      <c r="H22" s="1034">
        <v>305</v>
      </c>
      <c r="I22" s="1028">
        <v>113</v>
      </c>
      <c r="J22" s="1028">
        <v>192</v>
      </c>
      <c r="K22" s="218">
        <f>SUM(B22,E22,H22)</f>
        <v>1975</v>
      </c>
      <c r="M22" s="105" t="s">
        <v>284</v>
      </c>
      <c r="N22" s="171">
        <f>IF(ISBLANK(J23),"",J23)</f>
        <v>194</v>
      </c>
      <c r="O22" s="80">
        <f>IF(ISBLANK(I23),"",I23)</f>
        <v>133</v>
      </c>
      <c r="P22" s="211"/>
    </row>
    <row r="23" spans="1:17" ht="24.75" x14ac:dyDescent="0.25">
      <c r="A23" s="218">
        <v>2022</v>
      </c>
      <c r="B23" s="1034">
        <v>411</v>
      </c>
      <c r="C23" s="1028">
        <v>301</v>
      </c>
      <c r="D23" s="980">
        <v>110</v>
      </c>
      <c r="E23" s="1034">
        <v>1191</v>
      </c>
      <c r="F23" s="1028">
        <v>575</v>
      </c>
      <c r="G23" s="980">
        <v>616</v>
      </c>
      <c r="H23" s="1034">
        <v>327</v>
      </c>
      <c r="I23" s="1028">
        <v>133</v>
      </c>
      <c r="J23" s="1028">
        <v>194</v>
      </c>
      <c r="K23" s="218">
        <f>SUM(B23,E23,H23)</f>
        <v>1929</v>
      </c>
      <c r="M23" s="106" t="s">
        <v>285</v>
      </c>
      <c r="N23" s="220">
        <f>IF(ISBLANK(G23),"",G23)</f>
        <v>616</v>
      </c>
      <c r="O23" s="107">
        <f>IF(ISBLANK(F23),"",F23)</f>
        <v>575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110</v>
      </c>
      <c r="O24" s="109">
        <f>IF(ISBLANK(C23),"",C23)</f>
        <v>301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194</v>
      </c>
      <c r="O29" s="80">
        <f>IF(ISBLANK(I23),"",I23)</f>
        <v>133</v>
      </c>
      <c r="P29" s="211"/>
    </row>
    <row r="30" spans="1:17" ht="27.75" customHeight="1" x14ac:dyDescent="0.25">
      <c r="M30" s="106" t="s">
        <v>515</v>
      </c>
      <c r="N30" s="220">
        <f>IF(ISBLANK(G23),"",G23)</f>
        <v>616</v>
      </c>
      <c r="O30" s="107">
        <f>IF(ISBLANK(F23),"",F23)</f>
        <v>575</v>
      </c>
      <c r="P30" s="211"/>
    </row>
    <row r="31" spans="1:17" ht="27.75" customHeight="1" x14ac:dyDescent="0.25">
      <c r="M31" s="108" t="s">
        <v>516</v>
      </c>
      <c r="N31" s="221">
        <f>IF(ISBLANK(D23),"",D23)</f>
        <v>110</v>
      </c>
      <c r="O31" s="109">
        <f>IF(ISBLANK(C23),"",C23)</f>
        <v>301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2978117</v>
      </c>
      <c r="D5" s="253"/>
    </row>
    <row r="6" spans="1:4" ht="30" x14ac:dyDescent="0.25">
      <c r="A6" s="686" t="s">
        <v>474</v>
      </c>
      <c r="B6" s="617">
        <v>2827265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83.3</v>
      </c>
      <c r="D5" s="611">
        <v>81.5</v>
      </c>
      <c r="E5" s="945">
        <v>85.2</v>
      </c>
      <c r="F5" s="610"/>
      <c r="G5" s="611"/>
      <c r="H5" s="945"/>
      <c r="I5" s="610">
        <v>1.5</v>
      </c>
      <c r="J5" s="611">
        <v>2.7</v>
      </c>
      <c r="K5" s="945">
        <v>0.3</v>
      </c>
      <c r="L5" s="610">
        <v>85</v>
      </c>
      <c r="M5" s="611">
        <v>88.2</v>
      </c>
      <c r="N5" s="945">
        <v>81.599999999999994</v>
      </c>
    </row>
    <row r="6" spans="1:14" x14ac:dyDescent="0.25">
      <c r="A6" s="286">
        <v>2021</v>
      </c>
      <c r="B6" s="457">
        <v>18</v>
      </c>
      <c r="C6" s="457">
        <v>82.1</v>
      </c>
      <c r="D6" s="458">
        <v>80.3</v>
      </c>
      <c r="E6" s="976">
        <v>84</v>
      </c>
      <c r="F6" s="457">
        <v>59</v>
      </c>
      <c r="G6" s="458">
        <v>40</v>
      </c>
      <c r="H6" s="976">
        <v>19</v>
      </c>
      <c r="I6" s="457">
        <v>1</v>
      </c>
      <c r="J6" s="458">
        <v>1.4</v>
      </c>
      <c r="K6" s="976">
        <v>0.5</v>
      </c>
      <c r="L6" s="457">
        <v>89</v>
      </c>
      <c r="M6" s="458">
        <v>85.9</v>
      </c>
      <c r="N6" s="976">
        <v>92.3</v>
      </c>
    </row>
    <row r="7" spans="1:14" x14ac:dyDescent="0.25">
      <c r="A7" s="286">
        <v>2022</v>
      </c>
      <c r="B7" s="601">
        <v>18</v>
      </c>
      <c r="C7" s="601">
        <v>82.7</v>
      </c>
      <c r="D7" s="612">
        <v>80</v>
      </c>
      <c r="E7" s="980">
        <v>85.6</v>
      </c>
      <c r="F7" s="601">
        <v>37</v>
      </c>
      <c r="G7" s="612">
        <v>30</v>
      </c>
      <c r="H7" s="980">
        <v>7</v>
      </c>
      <c r="I7" s="601">
        <v>1.9</v>
      </c>
      <c r="J7" s="612">
        <v>2.1</v>
      </c>
      <c r="K7" s="980">
        <v>1.6</v>
      </c>
      <c r="L7" s="601">
        <v>92.3</v>
      </c>
      <c r="M7" s="612">
        <v>92.2</v>
      </c>
      <c r="N7" s="980">
        <v>92.4</v>
      </c>
    </row>
    <row r="8" spans="1:14" x14ac:dyDescent="0.25">
      <c r="A8" s="219">
        <v>2023</v>
      </c>
      <c r="B8" s="947">
        <v>17</v>
      </c>
      <c r="C8" s="947"/>
      <c r="D8" s="981"/>
      <c r="E8" s="979"/>
      <c r="F8" s="947">
        <v>34</v>
      </c>
      <c r="G8" s="981">
        <v>28</v>
      </c>
      <c r="H8" s="979">
        <v>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521</v>
      </c>
      <c r="C5" s="207">
        <v>410</v>
      </c>
      <c r="G5" s="113"/>
      <c r="H5" s="174" t="s">
        <v>586</v>
      </c>
      <c r="I5" s="207">
        <v>178</v>
      </c>
      <c r="J5" s="207">
        <v>148</v>
      </c>
    </row>
    <row r="6" spans="1:13" ht="15" customHeight="1" x14ac:dyDescent="0.25">
      <c r="A6" s="175" t="s">
        <v>587</v>
      </c>
      <c r="B6" s="208">
        <v>8878</v>
      </c>
      <c r="C6" s="208">
        <v>1743</v>
      </c>
      <c r="G6" s="113"/>
      <c r="H6" s="175" t="s">
        <v>587</v>
      </c>
      <c r="I6" s="208">
        <v>2098</v>
      </c>
      <c r="J6" s="208">
        <v>642</v>
      </c>
    </row>
    <row r="7" spans="1:13" ht="15" customHeight="1" x14ac:dyDescent="0.25">
      <c r="A7" s="175" t="s">
        <v>588</v>
      </c>
      <c r="B7" s="208">
        <v>16917</v>
      </c>
      <c r="C7" s="208">
        <v>11770</v>
      </c>
      <c r="G7" s="113"/>
      <c r="H7" s="175" t="s">
        <v>588</v>
      </c>
      <c r="I7" s="208">
        <v>9550</v>
      </c>
      <c r="J7" s="208">
        <v>4820</v>
      </c>
    </row>
    <row r="8" spans="1:13" ht="15" customHeight="1" x14ac:dyDescent="0.25">
      <c r="A8" s="175" t="s">
        <v>589</v>
      </c>
      <c r="B8" s="208">
        <v>18048</v>
      </c>
      <c r="C8" s="208">
        <v>19206</v>
      </c>
      <c r="G8" s="113"/>
      <c r="H8" s="175" t="s">
        <v>589</v>
      </c>
      <c r="I8" s="208">
        <v>15482</v>
      </c>
      <c r="J8" s="208">
        <v>14429</v>
      </c>
    </row>
    <row r="9" spans="1:13" ht="15" customHeight="1" x14ac:dyDescent="0.25">
      <c r="A9" s="175" t="s">
        <v>590</v>
      </c>
      <c r="B9" s="208">
        <v>39401</v>
      </c>
      <c r="C9" s="208">
        <v>47778</v>
      </c>
      <c r="G9" s="113"/>
      <c r="H9" s="175" t="s">
        <v>590</v>
      </c>
      <c r="I9" s="208">
        <v>40112</v>
      </c>
      <c r="J9" s="208">
        <v>47361</v>
      </c>
    </row>
    <row r="10" spans="1:13" ht="15" customHeight="1" x14ac:dyDescent="0.25">
      <c r="A10" s="175" t="s">
        <v>591</v>
      </c>
      <c r="B10" s="208">
        <v>4063</v>
      </c>
      <c r="C10" s="208">
        <v>4841</v>
      </c>
      <c r="G10" s="113"/>
      <c r="H10" s="175" t="s">
        <v>591</v>
      </c>
      <c r="I10" s="208">
        <v>4373</v>
      </c>
      <c r="J10" s="208">
        <v>4275</v>
      </c>
    </row>
    <row r="11" spans="1:13" ht="15" customHeight="1" x14ac:dyDescent="0.25">
      <c r="A11" s="176" t="s">
        <v>592</v>
      </c>
      <c r="B11" s="209">
        <v>5173</v>
      </c>
      <c r="C11" s="209">
        <v>5954</v>
      </c>
      <c r="G11" s="113"/>
      <c r="H11" s="176" t="s">
        <v>592</v>
      </c>
      <c r="I11" s="209">
        <v>8506</v>
      </c>
      <c r="J11" s="209">
        <v>7802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521</v>
      </c>
      <c r="C17" s="178">
        <f>IF(ISBLANK(C5),"0",C5)</f>
        <v>410</v>
      </c>
      <c r="G17" s="113"/>
      <c r="H17" s="174" t="s">
        <v>586</v>
      </c>
      <c r="I17" s="177">
        <f>IF(ISBLANK(I5),"0",I5)</f>
        <v>178</v>
      </c>
      <c r="J17" s="178">
        <f>IF(ISBLANK(J5),"0",J5)</f>
        <v>148</v>
      </c>
    </row>
    <row r="18" spans="1:13" ht="15" customHeight="1" x14ac:dyDescent="0.25">
      <c r="A18" s="175" t="s">
        <v>587</v>
      </c>
      <c r="B18" s="179">
        <f t="shared" ref="B18:C18" si="0">IF(ISBLANK(B6),"0",B6)</f>
        <v>8878</v>
      </c>
      <c r="C18" s="180">
        <f t="shared" si="0"/>
        <v>1743</v>
      </c>
      <c r="G18" s="113"/>
      <c r="H18" s="175" t="s">
        <v>587</v>
      </c>
      <c r="I18" s="179">
        <f t="shared" ref="I18:J18" si="1">IF(ISBLANK(I6),"0",I6)</f>
        <v>2098</v>
      </c>
      <c r="J18" s="180">
        <f t="shared" si="1"/>
        <v>642</v>
      </c>
    </row>
    <row r="19" spans="1:13" ht="15" customHeight="1" x14ac:dyDescent="0.25">
      <c r="A19" s="175" t="s">
        <v>588</v>
      </c>
      <c r="B19" s="179">
        <f t="shared" ref="B19:C19" si="2">IF(ISBLANK(B7),"0",B7)</f>
        <v>16917</v>
      </c>
      <c r="C19" s="180">
        <f t="shared" si="2"/>
        <v>11770</v>
      </c>
      <c r="G19" s="113"/>
      <c r="H19" s="175" t="s">
        <v>588</v>
      </c>
      <c r="I19" s="179">
        <f t="shared" ref="I19:J19" si="3">IF(ISBLANK(I7),"0",I7)</f>
        <v>9550</v>
      </c>
      <c r="J19" s="180">
        <f t="shared" si="3"/>
        <v>4820</v>
      </c>
    </row>
    <row r="20" spans="1:13" ht="15" customHeight="1" x14ac:dyDescent="0.25">
      <c r="A20" s="175" t="s">
        <v>589</v>
      </c>
      <c r="B20" s="179">
        <f t="shared" ref="B20:C20" si="4">IF(ISBLANK(B8),"0",B8)</f>
        <v>18048</v>
      </c>
      <c r="C20" s="180">
        <f t="shared" si="4"/>
        <v>19206</v>
      </c>
      <c r="G20" s="113"/>
      <c r="H20" s="175" t="s">
        <v>589</v>
      </c>
      <c r="I20" s="179">
        <f t="shared" ref="I20:J20" si="5">IF(ISBLANK(I8),"0",I8)</f>
        <v>15482</v>
      </c>
      <c r="J20" s="180">
        <f t="shared" si="5"/>
        <v>14429</v>
      </c>
    </row>
    <row r="21" spans="1:13" ht="15" customHeight="1" x14ac:dyDescent="0.25">
      <c r="A21" s="175" t="s">
        <v>590</v>
      </c>
      <c r="B21" s="179">
        <f t="shared" ref="B21:C21" si="6">IF(ISBLANK(B9),"0",B9)</f>
        <v>39401</v>
      </c>
      <c r="C21" s="180">
        <f t="shared" si="6"/>
        <v>47778</v>
      </c>
      <c r="G21" s="113"/>
      <c r="H21" s="175" t="s">
        <v>590</v>
      </c>
      <c r="I21" s="179">
        <f t="shared" ref="I21:J21" si="7">IF(ISBLANK(I9),"0",I9)</f>
        <v>40112</v>
      </c>
      <c r="J21" s="180">
        <f t="shared" si="7"/>
        <v>47361</v>
      </c>
    </row>
    <row r="22" spans="1:13" ht="15" customHeight="1" x14ac:dyDescent="0.25">
      <c r="A22" s="175" t="s">
        <v>591</v>
      </c>
      <c r="B22" s="179">
        <f t="shared" ref="B22:C22" si="8">IF(ISBLANK(B10),"0",B10)</f>
        <v>4063</v>
      </c>
      <c r="C22" s="180">
        <f t="shared" si="8"/>
        <v>4841</v>
      </c>
      <c r="G22" s="113"/>
      <c r="H22" s="175" t="s">
        <v>591</v>
      </c>
      <c r="I22" s="179">
        <f t="shared" ref="I22:J22" si="9">IF(ISBLANK(I10),"0",I10)</f>
        <v>4373</v>
      </c>
      <c r="J22" s="180">
        <f t="shared" si="9"/>
        <v>4275</v>
      </c>
    </row>
    <row r="23" spans="1:13" ht="15" customHeight="1" x14ac:dyDescent="0.25">
      <c r="A23" s="176" t="s">
        <v>592</v>
      </c>
      <c r="B23" s="181">
        <f t="shared" ref="B23:C23" si="10">IF(ISBLANK(B11),"0",B11)</f>
        <v>5173</v>
      </c>
      <c r="C23" s="182">
        <f t="shared" si="10"/>
        <v>5954</v>
      </c>
      <c r="G23" s="113"/>
      <c r="H23" s="176" t="s">
        <v>592</v>
      </c>
      <c r="I23" s="181">
        <f t="shared" ref="I23:J23" si="11">IF(ISBLANK(I11),"0",I11)</f>
        <v>8506</v>
      </c>
      <c r="J23" s="182">
        <f t="shared" si="11"/>
        <v>7802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0.56020903001042999</v>
      </c>
      <c r="C29" s="184">
        <f>C17/SUM(C17:C23)*100</f>
        <v>0.44710039039497507</v>
      </c>
      <c r="D29" s="253"/>
      <c r="E29" s="253"/>
      <c r="G29" s="113"/>
      <c r="H29" s="174" t="s">
        <v>593</v>
      </c>
      <c r="I29" s="184">
        <f>I17/SUM(I17:I23)*100</f>
        <v>0.22167150275844033</v>
      </c>
      <c r="J29" s="184">
        <f>J17/SUM(J17:J23)*100</f>
        <v>0.1862173962278395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9.5461339125385756</v>
      </c>
      <c r="C30" s="185">
        <f>C18/SUM(C17:C23)*100</f>
        <v>1.9007219035571743</v>
      </c>
      <c r="D30" s="253"/>
      <c r="E30" s="253"/>
      <c r="G30" s="113"/>
      <c r="H30" s="175" t="s">
        <v>594</v>
      </c>
      <c r="I30" s="185">
        <f>I18/SUM(I17:I23)*100</f>
        <v>2.6127349032989202</v>
      </c>
      <c r="J30" s="185">
        <f>J18/SUM(J17:J23)*100</f>
        <v>0.80778086742076327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18.19012698788185</v>
      </c>
      <c r="C31" s="185">
        <f>C19/SUM(C17:C23)*100</f>
        <v>12.835052670606967</v>
      </c>
      <c r="D31" s="253"/>
      <c r="E31" s="253"/>
      <c r="G31" s="113"/>
      <c r="H31" s="175" t="s">
        <v>595</v>
      </c>
      <c r="I31" s="185">
        <f>I19/SUM(I17:I23)*100</f>
        <v>11.893049726646659</v>
      </c>
      <c r="J31" s="185">
        <f>J19/SUM(J17:J23)*100</f>
        <v>6.0646476339066648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19.406242943624264</v>
      </c>
      <c r="C32" s="185">
        <f>C20/SUM(C17:C23)*100</f>
        <v>20.943927068111929</v>
      </c>
      <c r="D32" s="253"/>
      <c r="E32" s="253"/>
      <c r="G32" s="113"/>
      <c r="H32" s="175" t="s">
        <v>596</v>
      </c>
      <c r="I32" s="185">
        <f>I20/SUM(I17:I23)*100</f>
        <v>19.280439357899851</v>
      </c>
      <c r="J32" s="185">
        <f>J20/SUM(J17:J23)*100</f>
        <v>18.154937906564165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42.366211116009502</v>
      </c>
      <c r="C33" s="185">
        <f>C21/SUM(C17:C23)*100</f>
        <v>52.10137183485638</v>
      </c>
      <c r="D33" s="253"/>
      <c r="E33" s="253"/>
      <c r="G33" s="113"/>
      <c r="H33" s="175" t="s">
        <v>597</v>
      </c>
      <c r="I33" s="185">
        <f>I21/SUM(I17:I23)*100</f>
        <v>49.953299542958199</v>
      </c>
      <c r="J33" s="185">
        <f>J21/SUM(J17:J23)*100</f>
        <v>59.590825018558824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4.3687702282771159</v>
      </c>
      <c r="C34" s="185">
        <f>C22/SUM(C17:C23)*100</f>
        <v>5.2790560729318887</v>
      </c>
      <c r="D34" s="253"/>
      <c r="E34" s="253"/>
      <c r="G34" s="113"/>
      <c r="H34" s="175" t="s">
        <v>598</v>
      </c>
      <c r="I34" s="185">
        <f>I22/SUM(I17:I23)*100</f>
        <v>5.4458959638351656</v>
      </c>
      <c r="J34" s="185">
        <f>J22/SUM(J17:J23)*100</f>
        <v>5.3789146545541477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5.5623057816582619</v>
      </c>
      <c r="C35" s="186">
        <f>C23/SUM(C17:C23)*100</f>
        <v>6.4927700595406872</v>
      </c>
      <c r="D35" s="253"/>
      <c r="E35" s="253"/>
      <c r="G35" s="113"/>
      <c r="H35" s="176" t="s">
        <v>599</v>
      </c>
      <c r="I35" s="186">
        <f>I23/SUM(I17:I23)*100</f>
        <v>10.592909002602772</v>
      </c>
      <c r="J35" s="186">
        <f>J23/SUM(J17:J23)*100</f>
        <v>9.8166765227675938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0.56020903001042999</v>
      </c>
      <c r="C41" s="184">
        <f t="shared" si="12"/>
        <v>0.44710039039497507</v>
      </c>
      <c r="G41" s="113"/>
      <c r="H41" s="174" t="s">
        <v>601</v>
      </c>
      <c r="I41" s="184">
        <f t="shared" ref="I41:J41" si="13">I29</f>
        <v>0.22167150275844033</v>
      </c>
      <c r="J41" s="184">
        <f t="shared" si="13"/>
        <v>0.1862173962278395</v>
      </c>
    </row>
    <row r="42" spans="1:12" x14ac:dyDescent="0.25">
      <c r="A42" s="175" t="s">
        <v>602</v>
      </c>
      <c r="B42" s="185">
        <f t="shared" si="12"/>
        <v>9.5461339125385756</v>
      </c>
      <c r="C42" s="185">
        <f t="shared" si="12"/>
        <v>1.9007219035571743</v>
      </c>
      <c r="G42" s="113"/>
      <c r="H42" s="175" t="s">
        <v>602</v>
      </c>
      <c r="I42" s="185">
        <f t="shared" ref="I42:J42" si="14">I30</f>
        <v>2.6127349032989202</v>
      </c>
      <c r="J42" s="185">
        <f t="shared" si="14"/>
        <v>0.80778086742076327</v>
      </c>
    </row>
    <row r="43" spans="1:12" x14ac:dyDescent="0.25">
      <c r="A43" s="175" t="s">
        <v>603</v>
      </c>
      <c r="B43" s="185">
        <f t="shared" si="12"/>
        <v>18.19012698788185</v>
      </c>
      <c r="C43" s="185">
        <f t="shared" si="12"/>
        <v>12.835052670606967</v>
      </c>
      <c r="G43" s="113"/>
      <c r="H43" s="175" t="s">
        <v>603</v>
      </c>
      <c r="I43" s="185">
        <f t="shared" ref="I43:J43" si="15">I31</f>
        <v>11.893049726646659</v>
      </c>
      <c r="J43" s="185">
        <f t="shared" si="15"/>
        <v>6.0646476339066648</v>
      </c>
    </row>
    <row r="44" spans="1:12" x14ac:dyDescent="0.25">
      <c r="A44" s="175" t="s">
        <v>604</v>
      </c>
      <c r="B44" s="185">
        <f t="shared" si="12"/>
        <v>19.406242943624264</v>
      </c>
      <c r="C44" s="185">
        <f t="shared" si="12"/>
        <v>20.943927068111929</v>
      </c>
      <c r="G44" s="113"/>
      <c r="H44" s="175" t="s">
        <v>604</v>
      </c>
      <c r="I44" s="185">
        <f t="shared" ref="I44:J44" si="16">I32</f>
        <v>19.280439357899851</v>
      </c>
      <c r="J44" s="185">
        <f t="shared" si="16"/>
        <v>18.154937906564165</v>
      </c>
    </row>
    <row r="45" spans="1:12" x14ac:dyDescent="0.25">
      <c r="A45" s="175" t="s">
        <v>605</v>
      </c>
      <c r="B45" s="185">
        <f t="shared" si="12"/>
        <v>42.366211116009502</v>
      </c>
      <c r="C45" s="185">
        <f t="shared" si="12"/>
        <v>52.10137183485638</v>
      </c>
      <c r="G45" s="113"/>
      <c r="H45" s="175" t="s">
        <v>605</v>
      </c>
      <c r="I45" s="185">
        <f t="shared" ref="I45:J45" si="17">I33</f>
        <v>49.953299542958199</v>
      </c>
      <c r="J45" s="185">
        <f t="shared" si="17"/>
        <v>59.590825018558824</v>
      </c>
    </row>
    <row r="46" spans="1:12" x14ac:dyDescent="0.25">
      <c r="A46" s="175" t="s">
        <v>606</v>
      </c>
      <c r="B46" s="185">
        <f t="shared" si="12"/>
        <v>4.3687702282771159</v>
      </c>
      <c r="C46" s="185">
        <f t="shared" si="12"/>
        <v>5.2790560729318887</v>
      </c>
      <c r="G46" s="113"/>
      <c r="H46" s="175" t="s">
        <v>606</v>
      </c>
      <c r="I46" s="185">
        <f t="shared" ref="I46:J46" si="18">I34</f>
        <v>5.4458959638351656</v>
      </c>
      <c r="J46" s="185">
        <f t="shared" si="18"/>
        <v>5.3789146545541477</v>
      </c>
    </row>
    <row r="47" spans="1:12" x14ac:dyDescent="0.25">
      <c r="A47" s="176" t="s">
        <v>607</v>
      </c>
      <c r="B47" s="186">
        <f t="shared" si="12"/>
        <v>5.5623057816582619</v>
      </c>
      <c r="C47" s="186">
        <f t="shared" si="12"/>
        <v>6.4927700595406872</v>
      </c>
      <c r="G47" s="113"/>
      <c r="H47" s="176" t="s">
        <v>607</v>
      </c>
      <c r="I47" s="186">
        <f t="shared" ref="I47:J47" si="19">I35</f>
        <v>10.592909002602772</v>
      </c>
      <c r="J47" s="186">
        <f t="shared" si="19"/>
        <v>9.8166765227675938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61361</v>
      </c>
      <c r="C5" s="207">
        <v>55512</v>
      </c>
      <c r="D5" s="253"/>
      <c r="E5" s="253"/>
      <c r="F5" s="1003"/>
      <c r="H5" s="174" t="s">
        <v>624</v>
      </c>
      <c r="I5" s="207">
        <v>27799</v>
      </c>
      <c r="J5" s="207">
        <v>23425</v>
      </c>
    </row>
    <row r="6" spans="1:10" ht="15" customHeight="1" x14ac:dyDescent="0.25">
      <c r="A6" s="175" t="s">
        <v>625</v>
      </c>
      <c r="B6" s="208">
        <v>11695</v>
      </c>
      <c r="C6" s="208">
        <v>13534</v>
      </c>
      <c r="D6" s="253"/>
      <c r="E6" s="253"/>
      <c r="F6" s="1003"/>
      <c r="H6" s="175" t="s">
        <v>625</v>
      </c>
      <c r="I6" s="208">
        <v>22585</v>
      </c>
      <c r="J6" s="208">
        <v>27140</v>
      </c>
    </row>
    <row r="7" spans="1:10" ht="15" customHeight="1" x14ac:dyDescent="0.25">
      <c r="A7" s="176" t="s">
        <v>626</v>
      </c>
      <c r="B7" s="209">
        <v>19945</v>
      </c>
      <c r="C7" s="209">
        <v>22656</v>
      </c>
      <c r="D7" s="253"/>
      <c r="E7" s="253"/>
      <c r="F7" s="1003"/>
      <c r="H7" s="175" t="s">
        <v>626</v>
      </c>
      <c r="I7" s="208">
        <v>29706</v>
      </c>
      <c r="J7" s="208">
        <v>28709</v>
      </c>
    </row>
    <row r="8" spans="1:10" x14ac:dyDescent="0.25">
      <c r="D8" s="253"/>
      <c r="E8" s="253"/>
      <c r="F8" s="1003"/>
      <c r="H8" s="176" t="s">
        <v>2351</v>
      </c>
      <c r="I8" s="209">
        <v>209</v>
      </c>
      <c r="J8" s="209">
        <v>203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61361</v>
      </c>
      <c r="C13" s="178">
        <f>IF(ISBLANK(C5),"0",C5)</f>
        <v>55512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11695</v>
      </c>
      <c r="C14" s="180">
        <f t="shared" si="0"/>
        <v>13534</v>
      </c>
      <c r="D14" s="253"/>
      <c r="E14" s="253"/>
      <c r="F14" s="1003"/>
      <c r="H14" s="174" t="s">
        <v>624</v>
      </c>
      <c r="I14" s="177">
        <f>IF(ISBLANK(I5),"0",I5)</f>
        <v>27799</v>
      </c>
      <c r="J14" s="178">
        <f>IF(ISBLANK(J5),"0",J5)</f>
        <v>23425</v>
      </c>
    </row>
    <row r="15" spans="1:10" ht="15" customHeight="1" x14ac:dyDescent="0.25">
      <c r="A15" s="176" t="s">
        <v>626</v>
      </c>
      <c r="B15" s="181">
        <f t="shared" si="0"/>
        <v>19945</v>
      </c>
      <c r="C15" s="182">
        <f t="shared" si="0"/>
        <v>22656</v>
      </c>
      <c r="D15" s="253"/>
      <c r="E15" s="253"/>
      <c r="F15" s="1003"/>
      <c r="H15" s="175" t="s">
        <v>625</v>
      </c>
      <c r="I15" s="179">
        <f t="shared" ref="I15:J15" si="1">IF(ISBLANK(I6),"0",I6)</f>
        <v>22585</v>
      </c>
      <c r="J15" s="180">
        <f t="shared" si="1"/>
        <v>27140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29706</v>
      </c>
      <c r="J16" s="180">
        <f t="shared" si="2"/>
        <v>28709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209</v>
      </c>
      <c r="J17" s="182">
        <f t="shared" si="3"/>
        <v>203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65.978860442360826</v>
      </c>
      <c r="C21" s="184">
        <f>C13/SUM(C13:C15)*100</f>
        <v>60.535211881965502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12.57513360071397</v>
      </c>
      <c r="C22" s="185">
        <f>C14/SUM(C13:C15)*100</f>
        <v>14.758674838062419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21.446005956925195</v>
      </c>
      <c r="C23" s="186">
        <f>C15/SUM(C13:C15)*100</f>
        <v>24.706113279972083</v>
      </c>
      <c r="D23" s="253"/>
      <c r="E23" s="253"/>
      <c r="F23" s="1003"/>
      <c r="H23" s="174" t="s">
        <v>629</v>
      </c>
      <c r="I23" s="184">
        <f>I14/SUM(I14:I17)*100</f>
        <v>34.619360141471248</v>
      </c>
      <c r="J23" s="184">
        <f>J14/SUM(J14:J17)*100</f>
        <v>29.473935855656354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28.126128594378507</v>
      </c>
      <c r="J24" s="185">
        <f>J15/SUM(J14:J17)*100</f>
        <v>34.148244146105164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36.994234050237239</v>
      </c>
      <c r="J25" s="185">
        <f>J16/SUM(J14:J17)*100</f>
        <v>36.1224001912503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0.26027721391300013</v>
      </c>
      <c r="J26" s="186">
        <f>J17/SUM(J14:J17)*100</f>
        <v>0.25541980698818528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65.978860442360826</v>
      </c>
      <c r="C29" s="189">
        <f t="shared" si="4"/>
        <v>60.535211881965502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12.57513360071397</v>
      </c>
      <c r="C30" s="192">
        <f t="shared" si="4"/>
        <v>14.758674838062419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21.446005956925195</v>
      </c>
      <c r="C31" s="195">
        <f t="shared" si="4"/>
        <v>24.706113279972083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34.619360141471248</v>
      </c>
      <c r="J32" s="189">
        <f>J23</f>
        <v>29.473935855656354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28.126128594378507</v>
      </c>
      <c r="J33" s="192">
        <f t="shared" si="5"/>
        <v>34.148244146105164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36.994234050237239</v>
      </c>
      <c r="J34" s="192">
        <f t="shared" si="6"/>
        <v>36.1224001912503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0.26027721391300013</v>
      </c>
      <c r="J35" s="195">
        <f t="shared" si="7"/>
        <v>0.25541980698818528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2770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336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185301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8.8000000000000007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-9.1999999999999993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75.010000000000005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158.1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40</v>
      </c>
      <c r="C5" s="655">
        <v>40</v>
      </c>
      <c r="E5" s="28"/>
      <c r="J5" s="654" t="s">
        <v>542</v>
      </c>
      <c r="K5" s="669">
        <f>IF(ISBLANK(B5),"",B5)</f>
        <v>40</v>
      </c>
      <c r="L5" s="618">
        <f>IF(ISBLANK(C5),"",C5)</f>
        <v>40</v>
      </c>
      <c r="N5" s="28"/>
    </row>
    <row r="6" spans="1:15" x14ac:dyDescent="0.25">
      <c r="A6" s="656" t="s">
        <v>543</v>
      </c>
      <c r="B6" s="657">
        <v>61</v>
      </c>
      <c r="C6" s="657">
        <v>54</v>
      </c>
      <c r="E6" s="44"/>
      <c r="J6" s="656" t="s">
        <v>543</v>
      </c>
      <c r="K6" s="670">
        <f t="shared" ref="K6:K10" si="0">IF(ISBLANK(B6),"",B6)</f>
        <v>61</v>
      </c>
      <c r="L6" s="619">
        <f t="shared" ref="L6:L10" si="1">IF(ISBLANK(C6),"",C6)</f>
        <v>54</v>
      </c>
      <c r="N6" s="44"/>
    </row>
    <row r="7" spans="1:15" x14ac:dyDescent="0.25">
      <c r="A7" s="656" t="s">
        <v>641</v>
      </c>
      <c r="B7" s="657">
        <v>294</v>
      </c>
      <c r="C7" s="657">
        <v>178</v>
      </c>
      <c r="E7" s="44"/>
      <c r="J7" s="656" t="s">
        <v>641</v>
      </c>
      <c r="K7" s="670">
        <f t="shared" si="0"/>
        <v>294</v>
      </c>
      <c r="L7" s="619">
        <f t="shared" si="1"/>
        <v>178</v>
      </c>
      <c r="N7" s="44"/>
    </row>
    <row r="8" spans="1:15" x14ac:dyDescent="0.25">
      <c r="A8" s="650" t="s">
        <v>642</v>
      </c>
      <c r="B8" s="651">
        <v>282</v>
      </c>
      <c r="C8" s="651">
        <v>157</v>
      </c>
      <c r="E8" s="21"/>
      <c r="J8" s="650" t="s">
        <v>642</v>
      </c>
      <c r="K8" s="670">
        <f t="shared" si="0"/>
        <v>282</v>
      </c>
      <c r="L8" s="619">
        <f t="shared" si="1"/>
        <v>157</v>
      </c>
      <c r="N8" s="21"/>
    </row>
    <row r="9" spans="1:15" x14ac:dyDescent="0.25">
      <c r="A9" s="650" t="s">
        <v>643</v>
      </c>
      <c r="B9" s="651">
        <v>540</v>
      </c>
      <c r="C9" s="651">
        <v>207</v>
      </c>
      <c r="E9" s="21"/>
      <c r="J9" s="650" t="s">
        <v>643</v>
      </c>
      <c r="K9" s="670">
        <f t="shared" si="0"/>
        <v>540</v>
      </c>
      <c r="L9" s="619">
        <f t="shared" si="1"/>
        <v>207</v>
      </c>
      <c r="N9" s="21"/>
    </row>
    <row r="10" spans="1:15" x14ac:dyDescent="0.25">
      <c r="A10" s="652" t="s">
        <v>365</v>
      </c>
      <c r="B10" s="653">
        <v>6676</v>
      </c>
      <c r="C10" s="653">
        <v>761</v>
      </c>
      <c r="J10" s="652" t="s">
        <v>365</v>
      </c>
      <c r="K10" s="671">
        <f t="shared" si="0"/>
        <v>6676</v>
      </c>
      <c r="L10" s="620">
        <f t="shared" si="1"/>
        <v>761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8.02</v>
      </c>
      <c r="C15" s="197"/>
      <c r="D15" s="253"/>
      <c r="E15" s="211"/>
      <c r="F15" s="253"/>
      <c r="G15" s="253"/>
      <c r="J15" s="673" t="s">
        <v>488</v>
      </c>
      <c r="K15" s="674">
        <f>B15</f>
        <v>8.02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1.43</v>
      </c>
      <c r="C16" s="197"/>
      <c r="D16" s="253"/>
      <c r="E16" s="254"/>
      <c r="F16" s="253"/>
      <c r="G16" s="253"/>
      <c r="J16" s="675" t="s">
        <v>489</v>
      </c>
      <c r="K16" s="676">
        <f>B16</f>
        <v>1.43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2.2999999999999998</v>
      </c>
      <c r="C18" s="197"/>
      <c r="D18" s="255"/>
      <c r="E18" s="256"/>
      <c r="F18" s="253"/>
      <c r="G18" s="253"/>
      <c r="J18" s="678" t="s">
        <v>501</v>
      </c>
      <c r="K18" s="674">
        <f>B18</f>
        <v>2.2999999999999998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6.57</v>
      </c>
      <c r="C19" s="198"/>
      <c r="D19" s="255"/>
      <c r="E19" s="256"/>
      <c r="F19" s="253"/>
      <c r="G19" s="253"/>
      <c r="J19" s="672" t="s">
        <v>502</v>
      </c>
      <c r="K19" s="676">
        <f>B19</f>
        <v>6.57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4.74</v>
      </c>
      <c r="C21" s="253"/>
      <c r="D21" s="253"/>
      <c r="E21" s="253"/>
      <c r="F21" s="253"/>
      <c r="G21" s="253"/>
      <c r="J21" s="661" t="s">
        <v>498</v>
      </c>
      <c r="K21" s="679">
        <f>B21</f>
        <v>4.74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5</v>
      </c>
      <c r="C32" s="655">
        <v>11</v>
      </c>
      <c r="E32" s="28"/>
      <c r="J32" s="654" t="s">
        <v>542</v>
      </c>
      <c r="K32" s="669">
        <f>IF(ISBLANK(B32),"",B32)</f>
        <v>5</v>
      </c>
      <c r="L32" s="618">
        <f>IF(ISBLANK(C32),"",C32)</f>
        <v>11</v>
      </c>
      <c r="N32" s="28"/>
    </row>
    <row r="33" spans="1:15" x14ac:dyDescent="0.25">
      <c r="A33" s="656" t="s">
        <v>543</v>
      </c>
      <c r="B33" s="657">
        <v>13</v>
      </c>
      <c r="C33" s="657">
        <v>12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12</v>
      </c>
      <c r="N33" s="44"/>
    </row>
    <row r="34" spans="1:15" x14ac:dyDescent="0.25">
      <c r="A34" s="656" t="s">
        <v>641</v>
      </c>
      <c r="B34" s="657">
        <v>112</v>
      </c>
      <c r="C34" s="657">
        <v>84</v>
      </c>
      <c r="E34" s="44"/>
      <c r="J34" s="656" t="s">
        <v>641</v>
      </c>
      <c r="K34" s="670">
        <f t="shared" si="2"/>
        <v>112</v>
      </c>
      <c r="L34" s="619">
        <f t="shared" si="3"/>
        <v>84</v>
      </c>
      <c r="N34" s="44"/>
    </row>
    <row r="35" spans="1:15" x14ac:dyDescent="0.25">
      <c r="A35" s="650" t="s">
        <v>642</v>
      </c>
      <c r="B35" s="651">
        <v>208</v>
      </c>
      <c r="C35" s="651">
        <v>91</v>
      </c>
      <c r="E35" s="21"/>
      <c r="J35" s="650" t="s">
        <v>642</v>
      </c>
      <c r="K35" s="670">
        <f t="shared" si="2"/>
        <v>208</v>
      </c>
      <c r="L35" s="619">
        <f t="shared" si="3"/>
        <v>91</v>
      </c>
      <c r="N35" s="21"/>
    </row>
    <row r="36" spans="1:15" x14ac:dyDescent="0.25">
      <c r="A36" s="650" t="s">
        <v>643</v>
      </c>
      <c r="B36" s="651">
        <v>221</v>
      </c>
      <c r="C36" s="651">
        <v>84</v>
      </c>
      <c r="E36" s="21"/>
      <c r="J36" s="650" t="s">
        <v>643</v>
      </c>
      <c r="K36" s="670">
        <f t="shared" si="2"/>
        <v>221</v>
      </c>
      <c r="L36" s="619">
        <f t="shared" si="3"/>
        <v>84</v>
      </c>
      <c r="N36" s="21"/>
    </row>
    <row r="37" spans="1:15" x14ac:dyDescent="0.25">
      <c r="A37" s="652" t="s">
        <v>365</v>
      </c>
      <c r="B37" s="653">
        <v>1027</v>
      </c>
      <c r="C37" s="653">
        <v>148</v>
      </c>
      <c r="J37" s="652" t="s">
        <v>365</v>
      </c>
      <c r="K37" s="671">
        <f t="shared" si="2"/>
        <v>1027</v>
      </c>
      <c r="L37" s="620">
        <f t="shared" si="3"/>
        <v>148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1.88</v>
      </c>
      <c r="C42" s="197"/>
      <c r="D42" s="253"/>
      <c r="E42" s="211"/>
      <c r="F42" s="253"/>
      <c r="G42" s="253"/>
      <c r="J42" s="673" t="s">
        <v>488</v>
      </c>
      <c r="K42" s="674">
        <f>B42</f>
        <v>1.88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0.51</v>
      </c>
      <c r="C43" s="197"/>
      <c r="D43" s="253"/>
      <c r="E43" s="254"/>
      <c r="F43" s="253"/>
      <c r="G43" s="253"/>
      <c r="J43" s="675" t="s">
        <v>489</v>
      </c>
      <c r="K43" s="676">
        <f>B43</f>
        <v>0.51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0.87</v>
      </c>
      <c r="C45" s="197"/>
      <c r="D45" s="255"/>
      <c r="E45" s="256"/>
      <c r="F45" s="253"/>
      <c r="G45" s="253"/>
      <c r="J45" s="678" t="s">
        <v>501</v>
      </c>
      <c r="K45" s="674">
        <f>B45</f>
        <v>0.87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1.47</v>
      </c>
      <c r="C46" s="198"/>
      <c r="D46" s="255"/>
      <c r="E46" s="256"/>
      <c r="F46" s="253"/>
      <c r="G46" s="253"/>
      <c r="J46" s="672" t="s">
        <v>502</v>
      </c>
      <c r="K46" s="676">
        <f>B46</f>
        <v>1.47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1.2</v>
      </c>
      <c r="C48" s="253"/>
      <c r="D48" s="253"/>
      <c r="E48" s="253"/>
      <c r="F48" s="253"/>
      <c r="G48" s="253"/>
      <c r="J48" s="661" t="s">
        <v>498</v>
      </c>
      <c r="K48" s="679">
        <f>B48</f>
        <v>1.2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16745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5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12527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15375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8724</v>
      </c>
      <c r="D4" s="643">
        <v>5</v>
      </c>
      <c r="E4" s="643">
        <v>6966</v>
      </c>
      <c r="F4" s="643">
        <v>1</v>
      </c>
      <c r="G4" s="643">
        <v>58</v>
      </c>
      <c r="H4" s="643">
        <v>7656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17853</v>
      </c>
      <c r="D5" s="602">
        <v>5</v>
      </c>
      <c r="E5" s="602">
        <v>5844</v>
      </c>
      <c r="F5" s="602">
        <v>1</v>
      </c>
      <c r="G5" s="602">
        <v>47</v>
      </c>
      <c r="H5" s="602">
        <v>7000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16745</v>
      </c>
      <c r="D6" s="617">
        <v>5</v>
      </c>
      <c r="E6" s="617">
        <v>12527</v>
      </c>
      <c r="F6" s="617">
        <v>1</v>
      </c>
      <c r="G6" s="617">
        <v>75</v>
      </c>
      <c r="H6" s="617">
        <v>15375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97.6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98.9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5864289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31647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37</v>
      </c>
      <c r="C4" s="600">
        <v>23</v>
      </c>
      <c r="D4" s="600">
        <v>90.6</v>
      </c>
      <c r="E4" s="600">
        <v>0.93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37</v>
      </c>
      <c r="C5" s="602">
        <v>22.8</v>
      </c>
      <c r="D5" s="751">
        <v>105.3</v>
      </c>
      <c r="E5" s="751">
        <v>0.88</v>
      </c>
      <c r="G5" s="647" t="s">
        <v>446</v>
      </c>
      <c r="H5" s="648">
        <f>IF(ISBLANK(B4),"",B4)</f>
        <v>37</v>
      </c>
      <c r="I5" s="648">
        <f>IF(ISBLANK(B5),"",B5)</f>
        <v>37</v>
      </c>
      <c r="J5" s="649">
        <f>IF(ISBLANK(B6),"",B6)</f>
        <v>25</v>
      </c>
      <c r="K5" s="569"/>
    </row>
    <row r="6" spans="1:11" x14ac:dyDescent="0.25">
      <c r="A6" s="218">
        <v>2022</v>
      </c>
      <c r="B6" s="601">
        <v>25</v>
      </c>
      <c r="C6" s="602">
        <v>15.5</v>
      </c>
      <c r="D6" s="959">
        <v>97.6</v>
      </c>
      <c r="E6" s="959">
        <v>0.99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23</v>
      </c>
      <c r="I9" s="648">
        <f>IF(ISBLANK(C5),"",C5)</f>
        <v>22.8</v>
      </c>
      <c r="J9" s="649">
        <f>IF(ISBLANK(C6),"",C6)</f>
        <v>15.5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498</v>
      </c>
      <c r="C4" s="643">
        <v>2.5</v>
      </c>
      <c r="D4" s="643">
        <v>1.1000000000000001</v>
      </c>
      <c r="E4" s="643">
        <v>0.16</v>
      </c>
      <c r="F4" s="643">
        <v>0.8</v>
      </c>
      <c r="G4" s="643">
        <v>2.5</v>
      </c>
      <c r="H4" s="1066"/>
      <c r="I4" s="253"/>
      <c r="J4" s="253"/>
      <c r="K4" s="253"/>
    </row>
    <row r="5" spans="1:11" x14ac:dyDescent="0.25">
      <c r="A5" s="480">
        <v>2021</v>
      </c>
      <c r="B5" s="602">
        <v>514</v>
      </c>
      <c r="C5" s="602">
        <v>2.7</v>
      </c>
      <c r="D5" s="602">
        <v>1</v>
      </c>
      <c r="E5" s="602">
        <v>0.19</v>
      </c>
      <c r="F5" s="602">
        <v>0.8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512</v>
      </c>
      <c r="C6" s="602">
        <v>2.8</v>
      </c>
      <c r="D6" s="602">
        <v>0.9</v>
      </c>
      <c r="E6" s="602">
        <v>0.19</v>
      </c>
      <c r="F6" s="602">
        <v>0.9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100</v>
      </c>
      <c r="C5" s="602">
        <v>83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96.3</v>
      </c>
      <c r="C6" s="602">
        <v>89.2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98.9</v>
      </c>
      <c r="C7" s="1067">
        <v>82.2</v>
      </c>
      <c r="D7" s="1067">
        <v>15</v>
      </c>
      <c r="E7" s="1067">
        <v>8.1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8.1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23184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3410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405837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2190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26146</v>
      </c>
      <c r="C5" s="1034">
        <v>12903</v>
      </c>
      <c r="D5" s="600">
        <v>13243</v>
      </c>
      <c r="G5" s="871" t="s">
        <v>126</v>
      </c>
      <c r="H5" s="637">
        <f>IF(ISBLANK(D7),"",D7)</f>
        <v>11694</v>
      </c>
    </row>
    <row r="6" spans="1:17" x14ac:dyDescent="0.25">
      <c r="A6" s="641">
        <v>2021</v>
      </c>
      <c r="B6" s="1034">
        <v>23990</v>
      </c>
      <c r="C6" s="1034">
        <v>11998</v>
      </c>
      <c r="D6" s="602">
        <v>11992</v>
      </c>
      <c r="G6" s="635" t="s">
        <v>127</v>
      </c>
      <c r="H6" s="623">
        <f>IF(ISBLANK(C7),"",C7)</f>
        <v>11490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23184</v>
      </c>
      <c r="C7" s="1034">
        <v>11490</v>
      </c>
      <c r="D7" s="617">
        <v>11694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11694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11490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172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129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166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8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11666</v>
      </c>
      <c r="C6" s="55">
        <v>6118</v>
      </c>
      <c r="D6" s="55">
        <v>5548</v>
      </c>
      <c r="E6" s="70">
        <v>14642</v>
      </c>
      <c r="F6" s="55">
        <v>7450</v>
      </c>
      <c r="G6" s="110">
        <v>7192</v>
      </c>
      <c r="H6" s="55">
        <v>8877</v>
      </c>
      <c r="I6" s="55">
        <v>4581</v>
      </c>
      <c r="J6" s="55">
        <v>4296</v>
      </c>
      <c r="K6" s="70">
        <v>32937</v>
      </c>
      <c r="L6" s="55">
        <v>17001</v>
      </c>
      <c r="M6" s="110">
        <v>15936</v>
      </c>
      <c r="N6" s="70">
        <v>34226</v>
      </c>
      <c r="O6" s="55">
        <v>17839</v>
      </c>
      <c r="P6" s="110">
        <v>16387</v>
      </c>
      <c r="Q6" s="70">
        <v>127217</v>
      </c>
      <c r="R6" s="55">
        <v>65111</v>
      </c>
      <c r="S6" s="110">
        <v>62106</v>
      </c>
      <c r="T6" s="70">
        <v>196265</v>
      </c>
      <c r="U6" s="55">
        <v>98133</v>
      </c>
      <c r="V6" s="160">
        <v>98132</v>
      </c>
    </row>
    <row r="7" spans="1:22" x14ac:dyDescent="0.25">
      <c r="A7" s="286">
        <v>2021</v>
      </c>
      <c r="B7" s="167">
        <v>11552</v>
      </c>
      <c r="C7" s="94">
        <v>6060</v>
      </c>
      <c r="D7" s="94">
        <v>5492</v>
      </c>
      <c r="E7" s="167">
        <v>14223</v>
      </c>
      <c r="F7" s="94">
        <v>7264</v>
      </c>
      <c r="G7" s="169">
        <v>6959</v>
      </c>
      <c r="H7" s="94">
        <v>8678</v>
      </c>
      <c r="I7" s="94">
        <v>4474</v>
      </c>
      <c r="J7" s="94">
        <v>4204</v>
      </c>
      <c r="K7" s="167">
        <v>32234</v>
      </c>
      <c r="L7" s="94">
        <v>16655</v>
      </c>
      <c r="M7" s="169">
        <v>15579</v>
      </c>
      <c r="N7" s="167">
        <v>33620</v>
      </c>
      <c r="O7" s="94">
        <v>17536</v>
      </c>
      <c r="P7" s="169">
        <v>16084</v>
      </c>
      <c r="Q7" s="167">
        <v>125309</v>
      </c>
      <c r="R7" s="94">
        <v>64136</v>
      </c>
      <c r="S7" s="169">
        <v>61173</v>
      </c>
      <c r="T7" s="212">
        <v>193364</v>
      </c>
      <c r="U7" s="58">
        <v>96724</v>
      </c>
      <c r="V7" s="160">
        <v>96640</v>
      </c>
    </row>
    <row r="8" spans="1:22" x14ac:dyDescent="0.25">
      <c r="A8" s="219">
        <v>2022</v>
      </c>
      <c r="B8" s="72">
        <v>11289</v>
      </c>
      <c r="C8" s="61">
        <v>5899</v>
      </c>
      <c r="D8" s="61">
        <v>5390</v>
      </c>
      <c r="E8" s="72">
        <v>13585</v>
      </c>
      <c r="F8" s="61">
        <v>6915</v>
      </c>
      <c r="G8" s="111">
        <v>6670</v>
      </c>
      <c r="H8" s="61">
        <v>8069</v>
      </c>
      <c r="I8" s="61">
        <v>4178</v>
      </c>
      <c r="J8" s="61">
        <v>3891</v>
      </c>
      <c r="K8" s="72">
        <v>30852</v>
      </c>
      <c r="L8" s="61">
        <v>15897</v>
      </c>
      <c r="M8" s="111">
        <v>14955</v>
      </c>
      <c r="N8" s="72">
        <v>30374</v>
      </c>
      <c r="O8" s="61">
        <v>15781</v>
      </c>
      <c r="P8" s="111">
        <v>14593</v>
      </c>
      <c r="Q8" s="72">
        <v>118776</v>
      </c>
      <c r="R8" s="61">
        <v>60580</v>
      </c>
      <c r="S8" s="111">
        <v>58196</v>
      </c>
      <c r="T8" s="72">
        <v>185301</v>
      </c>
      <c r="U8" s="61">
        <v>92580</v>
      </c>
      <c r="V8" s="111">
        <v>92721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11289</v>
      </c>
      <c r="C15" s="172">
        <f>E8</f>
        <v>13585</v>
      </c>
      <c r="D15" s="172">
        <f>H8</f>
        <v>8069</v>
      </c>
      <c r="E15" s="172">
        <f>K8</f>
        <v>30852</v>
      </c>
      <c r="F15" s="172">
        <f>N8</f>
        <v>30374</v>
      </c>
      <c r="G15" s="172">
        <f>Q8</f>
        <v>118776</v>
      </c>
      <c r="H15" s="334">
        <f>T8</f>
        <v>185301</v>
      </c>
      <c r="M15" s="172">
        <f>K8</f>
        <v>30852</v>
      </c>
      <c r="N15" s="172">
        <f>H15-E15-O15</f>
        <v>112798</v>
      </c>
      <c r="O15" s="172">
        <f>H15-(B15+C15+G15)</f>
        <v>41651</v>
      </c>
      <c r="P15" s="29"/>
      <c r="Q15" s="100">
        <f>M15/H15*100</f>
        <v>16.649667298071787</v>
      </c>
      <c r="R15" s="100">
        <f>N15/H15*100</f>
        <v>60.872850119535237</v>
      </c>
      <c r="S15" s="100">
        <f>O15/H15*100</f>
        <v>22.477482582392973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16.649667298071787</v>
      </c>
      <c r="R18" s="100">
        <f>N15/H15*100</f>
        <v>60.872850119535237</v>
      </c>
      <c r="S18" s="100">
        <f>O15/H15*100</f>
        <v>22.477482582392973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8.8000000000000007</v>
      </c>
      <c r="F23" s="361"/>
      <c r="G23" s="362"/>
      <c r="H23" s="167">
        <v>2.52</v>
      </c>
      <c r="I23" s="94">
        <v>3.55</v>
      </c>
      <c r="J23" s="169">
        <v>1.35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9.1999999999999993</v>
      </c>
      <c r="C24" s="361"/>
      <c r="D24" s="361"/>
      <c r="E24" s="167">
        <v>12.8</v>
      </c>
      <c r="F24" s="361"/>
      <c r="G24" s="362"/>
      <c r="H24" s="167">
        <v>8.58</v>
      </c>
      <c r="I24" s="94">
        <v>7.04</v>
      </c>
      <c r="J24" s="169">
        <v>10.26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4.9000000000000004</v>
      </c>
      <c r="C25" s="357"/>
      <c r="D25" s="357"/>
      <c r="E25" s="72">
        <v>7.9</v>
      </c>
      <c r="F25" s="357"/>
      <c r="G25" s="461"/>
      <c r="H25" s="72">
        <v>3.67</v>
      </c>
      <c r="I25" s="61">
        <v>3.54</v>
      </c>
      <c r="J25" s="111">
        <v>3.8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1.35</v>
      </c>
      <c r="C32" s="674">
        <f>IF(ISBLANK(I23),"",I23)</f>
        <v>3.55</v>
      </c>
      <c r="F32" s="700">
        <f>A23</f>
        <v>2020</v>
      </c>
      <c r="G32" s="674">
        <f>IF(ISBLANK(J23),"",J23)</f>
        <v>1.35</v>
      </c>
      <c r="H32" s="674">
        <f>IF(ISBLANK(I23),"",I23)</f>
        <v>3.55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10.26</v>
      </c>
      <c r="C33" s="853">
        <f t="shared" ref="C33:C34" si="2">IF(ISBLANK(I24),"",I24)</f>
        <v>7.04</v>
      </c>
      <c r="F33" s="701">
        <f t="shared" ref="F33:F34" si="3">A24</f>
        <v>2021</v>
      </c>
      <c r="G33" s="853">
        <f t="shared" ref="G33:G34" si="4">IF(ISBLANK(J24),"",J24)</f>
        <v>10.26</v>
      </c>
      <c r="H33" s="853">
        <f t="shared" ref="H33:H34" si="5">IF(ISBLANK(I24),"",I24)</f>
        <v>7.04</v>
      </c>
    </row>
    <row r="34" spans="1:8" x14ac:dyDescent="0.25">
      <c r="A34" s="702">
        <f t="shared" si="0"/>
        <v>2022</v>
      </c>
      <c r="B34" s="676">
        <f t="shared" si="1"/>
        <v>3.8</v>
      </c>
      <c r="C34" s="676">
        <f t="shared" si="2"/>
        <v>3.54</v>
      </c>
      <c r="F34" s="702">
        <f t="shared" si="3"/>
        <v>2022</v>
      </c>
      <c r="G34" s="676">
        <f t="shared" si="4"/>
        <v>3.8</v>
      </c>
      <c r="H34" s="676">
        <f t="shared" si="5"/>
        <v>3.54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162</v>
      </c>
      <c r="C4" s="600">
        <v>10</v>
      </c>
      <c r="D4" s="600">
        <v>6</v>
      </c>
      <c r="E4" s="599">
        <v>6</v>
      </c>
      <c r="F4" s="600">
        <v>5.3</v>
      </c>
      <c r="G4" s="600">
        <v>0.2</v>
      </c>
    </row>
    <row r="5" spans="1:10" x14ac:dyDescent="0.25">
      <c r="A5" s="286">
        <v>2022</v>
      </c>
      <c r="B5" s="751">
        <v>168</v>
      </c>
      <c r="C5" s="751">
        <v>8</v>
      </c>
      <c r="D5" s="751">
        <v>5</v>
      </c>
      <c r="E5" s="753">
        <v>5</v>
      </c>
      <c r="F5" s="751">
        <v>5.7</v>
      </c>
      <c r="G5" s="751">
        <v>0.2</v>
      </c>
    </row>
    <row r="6" spans="1:10" x14ac:dyDescent="0.25">
      <c r="A6" s="218">
        <v>2023</v>
      </c>
      <c r="B6" s="752">
        <v>166</v>
      </c>
      <c r="C6" s="752">
        <v>8</v>
      </c>
      <c r="D6" s="752">
        <v>7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162</v>
      </c>
      <c r="C11" s="80">
        <f>IF(ISBLANK(D4),"",D4)</f>
        <v>6</v>
      </c>
      <c r="E11" s="103">
        <f>A4</f>
        <v>2021</v>
      </c>
      <c r="F11" s="80">
        <f>IF(ISBLANK(B4),"",B4)</f>
        <v>162</v>
      </c>
      <c r="G11" s="80">
        <f>IF(ISBLANK(D4),"",D4)</f>
        <v>6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168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168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166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166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10</v>
      </c>
      <c r="C18" s="80">
        <f>IF(ISBLANK(E4),"",E4)</f>
        <v>6</v>
      </c>
      <c r="E18" s="603">
        <f>A4</f>
        <v>2021</v>
      </c>
      <c r="F18" s="100">
        <f>IF(ISBLANK(C4),"",C4)</f>
        <v>10</v>
      </c>
      <c r="G18" s="100">
        <f>IF(ISBLANK(E4),"",E4)</f>
        <v>6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8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8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8</v>
      </c>
      <c r="C20" s="83">
        <f>IF(ISBLANK(E6),"",E6)</f>
        <v>6</v>
      </c>
      <c r="E20" s="155">
        <f t="shared" si="5"/>
        <v>2023</v>
      </c>
      <c r="F20" s="83">
        <f>IF(ISBLANK(C6),"",C6)</f>
        <v>8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9454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6565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21.7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1554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4.9000000000000004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923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7360</v>
      </c>
    </row>
    <row r="17" spans="2:3" x14ac:dyDescent="0.25">
      <c r="B17" s="253">
        <v>2022</v>
      </c>
      <c r="C17" s="1100">
        <v>6644</v>
      </c>
    </row>
    <row r="18" spans="2:3" x14ac:dyDescent="0.25">
      <c r="B18" s="253">
        <v>2023</v>
      </c>
      <c r="C18" s="1100">
        <v>6565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7360</v>
      </c>
    </row>
    <row r="22" spans="2:3" x14ac:dyDescent="0.25">
      <c r="B22" s="636">
        <f>B17</f>
        <v>2022</v>
      </c>
      <c r="C22" s="636">
        <f t="shared" ref="C22:C23" si="0">IF(ISBLANK(C17),"",C17)</f>
        <v>6644</v>
      </c>
    </row>
    <row r="23" spans="2:3" x14ac:dyDescent="0.25">
      <c r="B23" s="636">
        <f>B18</f>
        <v>2023</v>
      </c>
      <c r="C23" s="636">
        <f t="shared" si="0"/>
        <v>6565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109</v>
      </c>
      <c r="C5" s="55">
        <v>156</v>
      </c>
      <c r="D5" s="55">
        <v>111</v>
      </c>
      <c r="E5" s="269">
        <f>SUM(B5:D5)</f>
        <v>376</v>
      </c>
      <c r="F5" s="71">
        <v>9735</v>
      </c>
      <c r="G5" s="70">
        <v>0.3</v>
      </c>
      <c r="H5" s="55">
        <v>0.1</v>
      </c>
      <c r="I5" s="110">
        <v>0.3</v>
      </c>
      <c r="J5" s="71">
        <v>5.0999999999999996</v>
      </c>
    </row>
    <row r="6" spans="1:10" x14ac:dyDescent="0.25">
      <c r="A6" s="286">
        <v>2022</v>
      </c>
      <c r="B6" s="757">
        <v>175</v>
      </c>
      <c r="C6" s="758">
        <v>197</v>
      </c>
      <c r="D6" s="758">
        <v>146</v>
      </c>
      <c r="E6" s="270">
        <f>SUM(B6:D6)</f>
        <v>518</v>
      </c>
      <c r="F6" s="214">
        <v>9469</v>
      </c>
      <c r="G6" s="457">
        <v>0.6</v>
      </c>
      <c r="H6" s="458">
        <v>0.2</v>
      </c>
      <c r="I6" s="763">
        <v>0.4</v>
      </c>
      <c r="J6" s="214">
        <v>5.0999999999999996</v>
      </c>
    </row>
    <row r="7" spans="1:10" x14ac:dyDescent="0.25">
      <c r="A7" s="218">
        <v>2023</v>
      </c>
      <c r="B7" s="167">
        <v>160</v>
      </c>
      <c r="C7" s="94">
        <v>195</v>
      </c>
      <c r="D7" s="94">
        <v>154</v>
      </c>
      <c r="E7" s="447">
        <f>SUM(B7:D7)</f>
        <v>509</v>
      </c>
      <c r="F7" s="168">
        <v>9454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9735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9469</v>
      </c>
      <c r="C14" s="28"/>
      <c r="D14" s="28"/>
      <c r="F14" s="625" t="s">
        <v>1526</v>
      </c>
      <c r="G14" s="621">
        <f>IF(ISBLANK(B7),"",B7)</f>
        <v>160</v>
      </c>
      <c r="I14" s="625" t="s">
        <v>1529</v>
      </c>
      <c r="J14" s="621">
        <f>IF(ISBLANK(B7),"",B7)</f>
        <v>160</v>
      </c>
    </row>
    <row r="15" spans="1:10" x14ac:dyDescent="0.25">
      <c r="A15" s="624">
        <f t="shared" ref="A15" si="1">A7</f>
        <v>2023</v>
      </c>
      <c r="B15" s="623">
        <f t="shared" si="0"/>
        <v>9454</v>
      </c>
      <c r="C15" s="28"/>
      <c r="D15" s="28"/>
      <c r="F15" s="626" t="s">
        <v>1527</v>
      </c>
      <c r="G15" s="622">
        <f>IF(ISBLANK(C7),"",C7)</f>
        <v>195</v>
      </c>
      <c r="I15" s="626" t="s">
        <v>1538</v>
      </c>
      <c r="J15" s="622">
        <f>IF(ISBLANK(C7),"",C7)</f>
        <v>195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154</v>
      </c>
      <c r="I16" s="627" t="s">
        <v>1539</v>
      </c>
      <c r="J16" s="623">
        <f>IF(ISBLANK(D7),"",D7)</f>
        <v>154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965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12.1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277</v>
      </c>
      <c r="C6" s="759"/>
      <c r="D6" s="759"/>
      <c r="E6" s="457">
        <v>12.1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248</v>
      </c>
      <c r="C7" s="759"/>
      <c r="D7" s="759"/>
      <c r="E7" s="457">
        <v>11.1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257</v>
      </c>
      <c r="C8" s="760"/>
      <c r="D8" s="760"/>
      <c r="E8" s="601">
        <v>12.1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277</v>
      </c>
      <c r="C16" s="755"/>
      <c r="I16" s="700">
        <f>A6</f>
        <v>2020</v>
      </c>
      <c r="J16" s="674">
        <f>IF(ISBLANK(E6),"",E6)</f>
        <v>12.1</v>
      </c>
      <c r="K16" s="756"/>
    </row>
    <row r="17" spans="1:10" x14ac:dyDescent="0.25">
      <c r="A17" s="701">
        <f>A7</f>
        <v>2021</v>
      </c>
      <c r="B17" s="853">
        <f>IF(ISBLANK(B7),"",B7)</f>
        <v>248</v>
      </c>
      <c r="C17" s="755"/>
      <c r="I17" s="701">
        <f>A7</f>
        <v>2021</v>
      </c>
      <c r="J17" s="853">
        <f>IF(ISBLANK(E7),"",E7)</f>
        <v>11.1</v>
      </c>
    </row>
    <row r="18" spans="1:10" x14ac:dyDescent="0.25">
      <c r="A18" s="702">
        <f>A8</f>
        <v>2022</v>
      </c>
      <c r="B18" s="676">
        <f>IF(ISBLANK(B8),"",B8)</f>
        <v>257</v>
      </c>
      <c r="C18" s="755"/>
      <c r="I18" s="702">
        <f>A8</f>
        <v>2022</v>
      </c>
      <c r="J18" s="676">
        <f>IF(ISBLANK(E8),"",E8)</f>
        <v>12.1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144</v>
      </c>
      <c r="D5" s="449">
        <f>IF(ISBLANK(B5),"",A5)</f>
        <v>2021</v>
      </c>
      <c r="E5" s="618">
        <f>IF(ISBLANK(B5),"",B5)</f>
        <v>144</v>
      </c>
      <c r="K5" s="217">
        <v>2020</v>
      </c>
      <c r="L5" s="655">
        <v>5</v>
      </c>
    </row>
    <row r="6" spans="1:12" x14ac:dyDescent="0.25">
      <c r="A6" s="229">
        <v>2022</v>
      </c>
      <c r="B6" s="602">
        <v>148</v>
      </c>
      <c r="D6" s="450">
        <f>IF(ISBLANK(B6),"",A6)</f>
        <v>2022</v>
      </c>
      <c r="E6" s="619">
        <f>IF(ISBLANK(B6),"",B6)</f>
        <v>148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145</v>
      </c>
      <c r="D7" s="379">
        <f>IF(ISBLANK(B7),"",A7)</f>
        <v>2023</v>
      </c>
      <c r="E7" s="620">
        <f>IF(ISBLANK(B7),"",B7)</f>
        <v>145</v>
      </c>
      <c r="K7" s="219">
        <v>2022</v>
      </c>
      <c r="L7" s="617">
        <v>5.5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101</v>
      </c>
      <c r="C4" s="643">
        <v>818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97</v>
      </c>
      <c r="C5" s="602">
        <v>875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110</v>
      </c>
      <c r="C6" s="602">
        <v>965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66</v>
      </c>
      <c r="C5" s="643">
        <v>2955</v>
      </c>
      <c r="D5" s="643">
        <v>396</v>
      </c>
      <c r="E5" s="869">
        <v>13.3</v>
      </c>
      <c r="F5" s="1039">
        <v>13.1</v>
      </c>
      <c r="G5" s="1039">
        <v>13.5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54</v>
      </c>
      <c r="C6" s="657">
        <v>3551</v>
      </c>
      <c r="D6" s="657">
        <v>444</v>
      </c>
      <c r="E6" s="657">
        <v>12.4</v>
      </c>
      <c r="F6" s="657">
        <v>12.4</v>
      </c>
      <c r="G6" s="657">
        <v>12.4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54</v>
      </c>
      <c r="C7" s="617">
        <v>3410</v>
      </c>
      <c r="D7" s="617">
        <v>429</v>
      </c>
      <c r="E7" s="617">
        <v>12.5</v>
      </c>
      <c r="F7" s="617">
        <v>12.4</v>
      </c>
      <c r="G7" s="617">
        <v>12.6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23.1</v>
      </c>
      <c r="C4" s="655">
        <v>1467</v>
      </c>
      <c r="D4" s="655">
        <v>4.5999999999999996</v>
      </c>
      <c r="E4" s="655">
        <v>915</v>
      </c>
      <c r="F4" s="655">
        <v>0.5</v>
      </c>
      <c r="G4" s="655">
        <v>168</v>
      </c>
      <c r="H4" s="655">
        <v>16</v>
      </c>
      <c r="I4" s="655">
        <v>137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21.7</v>
      </c>
      <c r="C5" s="602">
        <v>1485</v>
      </c>
      <c r="D5" s="602">
        <v>4.9000000000000004</v>
      </c>
      <c r="E5" s="602">
        <v>897</v>
      </c>
      <c r="F5" s="602">
        <v>0.5</v>
      </c>
      <c r="G5" s="602">
        <v>173</v>
      </c>
      <c r="H5" s="602">
        <v>13</v>
      </c>
      <c r="I5" s="602">
        <v>131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1554</v>
      </c>
      <c r="D6" s="617"/>
      <c r="E6" s="617">
        <v>923</v>
      </c>
      <c r="F6" s="617"/>
      <c r="G6" s="617">
        <v>172</v>
      </c>
      <c r="H6" s="617">
        <v>14</v>
      </c>
      <c r="I6" s="617">
        <v>129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750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130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1586</v>
      </c>
      <c r="C4" s="1006">
        <v>844</v>
      </c>
      <c r="D4" s="1006">
        <v>742</v>
      </c>
      <c r="E4" s="1005">
        <v>3626</v>
      </c>
      <c r="F4" s="1006">
        <v>1892</v>
      </c>
      <c r="G4" s="1006">
        <v>1734</v>
      </c>
      <c r="H4" s="1007">
        <v>8.1</v>
      </c>
      <c r="I4" s="1007">
        <v>18.5</v>
      </c>
      <c r="J4" s="1007">
        <v>-10.4</v>
      </c>
      <c r="K4" s="70">
        <v>1981</v>
      </c>
      <c r="L4" s="55">
        <v>844</v>
      </c>
      <c r="M4" s="110">
        <v>1137</v>
      </c>
      <c r="N4" s="55">
        <v>2474</v>
      </c>
      <c r="O4" s="55">
        <v>1040</v>
      </c>
      <c r="P4" s="110">
        <v>1434</v>
      </c>
    </row>
    <row r="5" spans="1:17" x14ac:dyDescent="0.25">
      <c r="A5" s="286">
        <v>2021</v>
      </c>
      <c r="B5" s="1008">
        <v>1632</v>
      </c>
      <c r="C5" s="1009">
        <v>852</v>
      </c>
      <c r="D5" s="1009">
        <v>780</v>
      </c>
      <c r="E5" s="1008">
        <v>4341</v>
      </c>
      <c r="F5" s="1009">
        <v>2184</v>
      </c>
      <c r="G5" s="1009">
        <v>2157</v>
      </c>
      <c r="H5" s="1010">
        <v>8.4</v>
      </c>
      <c r="I5" s="1010">
        <v>22.4</v>
      </c>
      <c r="J5" s="1010">
        <v>-14</v>
      </c>
      <c r="K5" s="212">
        <v>2375</v>
      </c>
      <c r="L5" s="58">
        <v>988</v>
      </c>
      <c r="M5" s="160">
        <v>1387</v>
      </c>
      <c r="N5" s="58">
        <v>2937</v>
      </c>
      <c r="O5" s="58">
        <v>1228</v>
      </c>
      <c r="P5" s="160">
        <v>1709</v>
      </c>
    </row>
    <row r="6" spans="1:17" x14ac:dyDescent="0.25">
      <c r="A6" s="219">
        <v>2022</v>
      </c>
      <c r="B6" s="1011">
        <v>1637</v>
      </c>
      <c r="C6" s="1012">
        <v>847</v>
      </c>
      <c r="D6" s="1012">
        <v>790</v>
      </c>
      <c r="E6" s="1011">
        <v>3336</v>
      </c>
      <c r="F6" s="1012">
        <v>1652</v>
      </c>
      <c r="G6" s="1012">
        <v>1684</v>
      </c>
      <c r="H6" s="1013">
        <v>8.8000000000000007</v>
      </c>
      <c r="I6" s="1013">
        <v>18</v>
      </c>
      <c r="J6" s="1013">
        <v>-9.1999999999999993</v>
      </c>
      <c r="K6" s="1014">
        <v>2462</v>
      </c>
      <c r="L6" s="1015">
        <v>973</v>
      </c>
      <c r="M6" s="1016">
        <v>1489</v>
      </c>
      <c r="N6" s="1015">
        <v>3082</v>
      </c>
      <c r="O6" s="1015">
        <v>1263</v>
      </c>
      <c r="P6" s="1016">
        <v>1819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742</v>
      </c>
      <c r="C13" s="319">
        <f>IF(ISBLANK(C4),"",C4)</f>
        <v>844</v>
      </c>
      <c r="D13" s="364"/>
      <c r="E13" s="322">
        <f>A4</f>
        <v>2020</v>
      </c>
      <c r="F13" s="319">
        <f>IF(ISBLANK(G4),"",G4)</f>
        <v>1734</v>
      </c>
      <c r="G13" s="319">
        <f>IF(ISBLANK(F4),"",F4)</f>
        <v>1892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780</v>
      </c>
      <c r="C14" s="320">
        <f t="shared" ref="C14:C15" si="2">IF(ISBLANK(C5),"",C5)</f>
        <v>852</v>
      </c>
      <c r="D14" s="364"/>
      <c r="E14" s="323">
        <f t="shared" ref="E14:E15" si="3">A5</f>
        <v>2021</v>
      </c>
      <c r="F14" s="320">
        <f t="shared" ref="F14:F15" si="4">IF(ISBLANK(G5),"",G5)</f>
        <v>2157</v>
      </c>
      <c r="G14" s="320">
        <f t="shared" ref="G14:G15" si="5">IF(ISBLANK(F5),"",F5)</f>
        <v>2184</v>
      </c>
      <c r="H14" s="389"/>
      <c r="I14" s="389"/>
      <c r="J14" s="48"/>
      <c r="K14" s="325" t="s">
        <v>536</v>
      </c>
      <c r="L14" s="328">
        <f>IF(ISBLANK(K4),"",K4)</f>
        <v>1981</v>
      </c>
      <c r="M14" s="328">
        <f>IF(ISBLANK(K5),"",K5)</f>
        <v>2375</v>
      </c>
      <c r="N14" s="328">
        <f>IF(ISBLANK(K6),"",K6)</f>
        <v>2462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790</v>
      </c>
      <c r="C15" s="321">
        <f t="shared" si="2"/>
        <v>847</v>
      </c>
      <c r="E15" s="324">
        <f t="shared" si="3"/>
        <v>2022</v>
      </c>
      <c r="F15" s="321">
        <f t="shared" si="4"/>
        <v>1684</v>
      </c>
      <c r="G15" s="321">
        <f t="shared" si="5"/>
        <v>1652</v>
      </c>
      <c r="H15" s="211"/>
      <c r="I15" s="211"/>
      <c r="J15" s="28"/>
      <c r="K15" s="326" t="s">
        <v>535</v>
      </c>
      <c r="L15" s="329">
        <f>IF(ISBLANK(N4),"",N4)</f>
        <v>2474</v>
      </c>
      <c r="M15" s="329">
        <f>IF(ISBLANK(N5),"",N5)</f>
        <v>2937</v>
      </c>
      <c r="N15" s="329">
        <f>IF(ISBLANK(N6),"",N6)</f>
        <v>3082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1981</v>
      </c>
      <c r="M19" s="328">
        <f>IF(ISBLANK(K5),"",K5)</f>
        <v>2375</v>
      </c>
      <c r="N19" s="328">
        <f>IF(ISBLANK(K6),"",K6)</f>
        <v>2462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2474</v>
      </c>
      <c r="M20" s="329">
        <f>IF(ISBLANK(N5),"",N5)</f>
        <v>2937</v>
      </c>
      <c r="N20" s="329">
        <f>IF(ISBLANK(N6),"",N6)</f>
        <v>3082</v>
      </c>
      <c r="O20" s="364"/>
    </row>
    <row r="21" spans="1:15" x14ac:dyDescent="0.25">
      <c r="A21" s="322">
        <f>A4</f>
        <v>2020</v>
      </c>
      <c r="B21" s="319">
        <f>IF(ISBLANK(D4),"",D4)</f>
        <v>742</v>
      </c>
      <c r="C21" s="319">
        <f>IF(ISBLANK(C4),"",C4)</f>
        <v>844</v>
      </c>
      <c r="E21" s="322">
        <f>A4</f>
        <v>2020</v>
      </c>
      <c r="F21" s="319">
        <f>IF(ISBLANK(G4),"",G4)</f>
        <v>1734</v>
      </c>
      <c r="G21" s="319">
        <f>IF(ISBLANK(F4),"",F4)</f>
        <v>1892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780</v>
      </c>
      <c r="C22" s="320">
        <f t="shared" ref="C22:C23" si="8">IF(ISBLANK(C5),"",C5)</f>
        <v>852</v>
      </c>
      <c r="E22" s="323">
        <f t="shared" ref="E22:E23" si="9">A5</f>
        <v>2021</v>
      </c>
      <c r="F22" s="320">
        <f t="shared" ref="F22:F23" si="10">IF(ISBLANK(G5),"",G5)</f>
        <v>2157</v>
      </c>
      <c r="G22" s="320">
        <f t="shared" ref="G22:G23" si="11">IF(ISBLANK(F5),"",F5)</f>
        <v>2184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790</v>
      </c>
      <c r="C23" s="321">
        <f t="shared" si="8"/>
        <v>847</v>
      </c>
      <c r="E23" s="324">
        <f t="shared" si="9"/>
        <v>2022</v>
      </c>
      <c r="F23" s="321">
        <f t="shared" si="10"/>
        <v>1684</v>
      </c>
      <c r="G23" s="321">
        <f t="shared" si="11"/>
        <v>1652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35</v>
      </c>
      <c r="C5" s="611"/>
      <c r="D5" s="611"/>
      <c r="E5" s="599">
        <v>100</v>
      </c>
      <c r="F5" s="616"/>
      <c r="G5" s="945"/>
      <c r="H5" s="599">
        <v>394</v>
      </c>
      <c r="I5" s="616">
        <v>117</v>
      </c>
      <c r="J5" s="616">
        <v>277</v>
      </c>
      <c r="K5" s="616"/>
      <c r="L5" s="945"/>
    </row>
    <row r="6" spans="1:12" x14ac:dyDescent="0.25">
      <c r="A6" s="286">
        <v>2021</v>
      </c>
      <c r="B6" s="601">
        <v>50</v>
      </c>
      <c r="C6" s="612"/>
      <c r="D6" s="612"/>
      <c r="E6" s="1034">
        <v>152</v>
      </c>
      <c r="F6" s="1028"/>
      <c r="G6" s="980"/>
      <c r="H6" s="1034">
        <v>725</v>
      </c>
      <c r="I6" s="1028">
        <v>228</v>
      </c>
      <c r="J6" s="1028">
        <v>497</v>
      </c>
      <c r="K6" s="1028"/>
      <c r="L6" s="980"/>
    </row>
    <row r="7" spans="1:12" x14ac:dyDescent="0.25">
      <c r="A7" s="218">
        <v>2022</v>
      </c>
      <c r="B7" s="601">
        <v>39</v>
      </c>
      <c r="C7" s="612"/>
      <c r="D7" s="612"/>
      <c r="E7" s="1034">
        <v>130</v>
      </c>
      <c r="F7" s="1028"/>
      <c r="G7" s="980"/>
      <c r="H7" s="1034">
        <v>750</v>
      </c>
      <c r="I7" s="1028">
        <v>212</v>
      </c>
      <c r="J7" s="1028">
        <v>538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212</v>
      </c>
    </row>
    <row r="15" spans="1:12" ht="30" x14ac:dyDescent="0.25">
      <c r="A15" s="833" t="s">
        <v>1543</v>
      </c>
      <c r="B15" s="623">
        <f>IF(ISBLANK(J7),"",J7)</f>
        <v>538</v>
      </c>
    </row>
    <row r="17" spans="1:2" x14ac:dyDescent="0.25">
      <c r="A17" s="625" t="s">
        <v>1540</v>
      </c>
      <c r="B17" s="621">
        <f>IF(ISBLANK(I7),"",I7)</f>
        <v>212</v>
      </c>
    </row>
    <row r="18" spans="1:2" x14ac:dyDescent="0.25">
      <c r="A18" s="627" t="s">
        <v>1541</v>
      </c>
      <c r="B18" s="623">
        <f>IF(ISBLANK(J7),"",J7)</f>
        <v>538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33.299999999999997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69.8</v>
      </c>
      <c r="C6" s="614">
        <v>31.9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69.599999999999994</v>
      </c>
      <c r="C9" s="614"/>
    </row>
    <row r="10" spans="1:6" x14ac:dyDescent="0.25">
      <c r="A10" s="218">
        <v>2016</v>
      </c>
      <c r="B10" s="614">
        <v>67.400000000000006</v>
      </c>
      <c r="C10" s="614">
        <v>31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>
        <v>30.2</v>
      </c>
    </row>
    <row r="14" spans="1:6" x14ac:dyDescent="0.25">
      <c r="A14" s="481">
        <v>2020</v>
      </c>
      <c r="B14" s="73">
        <v>62.3</v>
      </c>
      <c r="C14" s="73">
        <v>33.299999999999997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1760.674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1010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51587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635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43874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145373.46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1749.694</v>
      </c>
      <c r="C5" s="611">
        <v>1023.6</v>
      </c>
      <c r="D5" s="751">
        <v>39515</v>
      </c>
      <c r="E5" s="751">
        <v>20</v>
      </c>
      <c r="G5" s="358">
        <v>2014</v>
      </c>
      <c r="H5" s="70">
        <v>109521.08</v>
      </c>
      <c r="I5" s="55">
        <v>73408.33</v>
      </c>
      <c r="J5" s="55">
        <v>36112.75</v>
      </c>
      <c r="K5" s="71">
        <v>39</v>
      </c>
    </row>
    <row r="6" spans="1:12" x14ac:dyDescent="0.25">
      <c r="A6" s="286">
        <v>2021</v>
      </c>
      <c r="B6" s="601">
        <v>1756.694</v>
      </c>
      <c r="C6" s="612">
        <v>1023.6</v>
      </c>
      <c r="D6" s="959">
        <v>38440</v>
      </c>
      <c r="E6" s="959">
        <v>20</v>
      </c>
      <c r="G6" s="480">
        <v>2017</v>
      </c>
      <c r="H6" s="212">
        <v>143446.74</v>
      </c>
      <c r="I6" s="58">
        <v>108738.09</v>
      </c>
      <c r="J6" s="58">
        <v>34708.65</v>
      </c>
      <c r="K6" s="214">
        <v>52</v>
      </c>
    </row>
    <row r="7" spans="1:12" x14ac:dyDescent="0.25">
      <c r="A7" s="218">
        <v>2022</v>
      </c>
      <c r="B7" s="601">
        <v>1760.674</v>
      </c>
      <c r="C7" s="612">
        <v>1033.5530000000001</v>
      </c>
      <c r="D7" s="959">
        <v>37541</v>
      </c>
      <c r="E7" s="959">
        <v>21</v>
      </c>
      <c r="G7" s="482">
        <v>2020</v>
      </c>
      <c r="H7" s="72">
        <v>145373.46</v>
      </c>
      <c r="I7" s="61">
        <v>107918.33</v>
      </c>
      <c r="J7" s="61">
        <v>37455.129999999997</v>
      </c>
      <c r="K7" s="73">
        <v>52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1033.5530000000001</v>
      </c>
      <c r="D14" s="631">
        <f>A5</f>
        <v>2020</v>
      </c>
      <c r="E14" s="625">
        <f>IF(ISBLANK(D5),"",D5)</f>
        <v>39515</v>
      </c>
      <c r="F14" s="211"/>
      <c r="G14" s="634" t="s">
        <v>925</v>
      </c>
      <c r="H14" s="621">
        <f>IF(ISBLANK(J7),"",J7)</f>
        <v>37455.129999999997</v>
      </c>
      <c r="I14" s="211"/>
      <c r="J14" s="211"/>
    </row>
    <row r="15" spans="1:12" x14ac:dyDescent="0.25">
      <c r="A15" s="870" t="s">
        <v>16</v>
      </c>
      <c r="B15" s="630">
        <f>IF(ISBLANK(B7),"",B7)</f>
        <v>1760.674</v>
      </c>
      <c r="D15" s="632">
        <f t="shared" ref="D15:D16" si="0">A6</f>
        <v>2021</v>
      </c>
      <c r="E15" s="626">
        <f>IF(ISBLANK(D6),"",D6)</f>
        <v>38440</v>
      </c>
      <c r="F15" s="211"/>
      <c r="G15" s="635" t="s">
        <v>926</v>
      </c>
      <c r="H15" s="623">
        <f>IF(ISBLANK(I7),"",I7)</f>
        <v>107918.33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37541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1033.5530000000001</v>
      </c>
      <c r="F19" s="253"/>
      <c r="G19" s="634" t="s">
        <v>529</v>
      </c>
      <c r="H19" s="621">
        <f>IF(ISBLANK(J7),"",J7)</f>
        <v>37455.129999999997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1760.674</v>
      </c>
      <c r="F20" s="253"/>
      <c r="G20" s="635" t="s">
        <v>528</v>
      </c>
      <c r="H20" s="623">
        <f>IF(ISBLANK(I7),"",I7)</f>
        <v>107918.33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50338</v>
      </c>
      <c r="D5" s="1093">
        <v>1001</v>
      </c>
      <c r="E5" s="1092">
        <v>41449</v>
      </c>
      <c r="F5" s="1093">
        <v>571</v>
      </c>
    </row>
    <row r="6" spans="1:9" x14ac:dyDescent="0.25">
      <c r="A6" s="218">
        <v>2021</v>
      </c>
      <c r="B6" s="1092">
        <v>1.1000000000000001</v>
      </c>
      <c r="C6" s="1092">
        <v>51564</v>
      </c>
      <c r="D6" s="1093">
        <v>1010</v>
      </c>
      <c r="E6" s="1092">
        <v>43874</v>
      </c>
      <c r="F6" s="1093">
        <v>635</v>
      </c>
    </row>
    <row r="7" spans="1:9" x14ac:dyDescent="0.25">
      <c r="A7" s="219">
        <v>2022</v>
      </c>
      <c r="B7" s="73">
        <v>1.3</v>
      </c>
      <c r="C7" s="73">
        <v>51587</v>
      </c>
      <c r="D7" s="73">
        <v>1010</v>
      </c>
      <c r="E7" s="73">
        <v>43874</v>
      </c>
      <c r="F7" s="73">
        <v>635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39619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25249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14370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149800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121107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28693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16055</v>
      </c>
      <c r="C5" s="458">
        <v>12662</v>
      </c>
      <c r="D5" s="458">
        <v>3393</v>
      </c>
      <c r="E5" s="457">
        <v>78202</v>
      </c>
      <c r="F5" s="458">
        <v>61246</v>
      </c>
      <c r="G5" s="458">
        <v>16956</v>
      </c>
      <c r="H5" s="457">
        <v>4.8</v>
      </c>
      <c r="I5" s="763">
        <v>5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24779</v>
      </c>
      <c r="C6" s="458">
        <v>18183</v>
      </c>
      <c r="D6" s="458">
        <v>6596</v>
      </c>
      <c r="E6" s="457">
        <v>84258</v>
      </c>
      <c r="F6" s="458">
        <v>64040</v>
      </c>
      <c r="G6" s="458">
        <v>20218</v>
      </c>
      <c r="H6" s="457">
        <v>3.5</v>
      </c>
      <c r="I6" s="763">
        <v>3.1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39619</v>
      </c>
      <c r="C7" s="612">
        <v>25249</v>
      </c>
      <c r="D7" s="612">
        <v>14370</v>
      </c>
      <c r="E7" s="601">
        <v>149800</v>
      </c>
      <c r="F7" s="612">
        <v>121107</v>
      </c>
      <c r="G7" s="612">
        <v>28693</v>
      </c>
      <c r="H7" s="947">
        <v>4.8</v>
      </c>
      <c r="I7" s="948">
        <v>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16055</v>
      </c>
      <c r="C14" s="674">
        <f t="shared" ref="C14:D14" si="0">IF(ISBLANK(C5),"",C5)</f>
        <v>12662</v>
      </c>
      <c r="D14" s="669">
        <f t="shared" si="0"/>
        <v>3393</v>
      </c>
      <c r="F14" s="884">
        <f>A5</f>
        <v>2020</v>
      </c>
      <c r="G14" s="674">
        <f>IF(ISBLANK(E5),"",E5)</f>
        <v>78202</v>
      </c>
      <c r="H14" s="674">
        <f t="shared" ref="H14:I16" si="1">IF(ISBLANK(F5),"",F5)</f>
        <v>61246</v>
      </c>
      <c r="I14" s="669">
        <f t="shared" si="1"/>
        <v>16956</v>
      </c>
      <c r="J14" s="756"/>
      <c r="K14" s="884">
        <f>A5</f>
        <v>2020</v>
      </c>
      <c r="L14" s="674">
        <f>IF(ISBLANK(H5),"",H5)</f>
        <v>4.8</v>
      </c>
      <c r="M14" s="669">
        <f>IF(ISBLANK(I5),"",I5)</f>
        <v>5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24779</v>
      </c>
      <c r="C15" s="879">
        <f t="shared" si="3"/>
        <v>18183</v>
      </c>
      <c r="D15" s="886">
        <f t="shared" si="3"/>
        <v>6596</v>
      </c>
      <c r="F15" s="890">
        <f t="shared" ref="F15:F16" si="4">A6</f>
        <v>2021</v>
      </c>
      <c r="G15" s="853">
        <f t="shared" ref="G15:G16" si="5">IF(ISBLANK(E6),"",E6)</f>
        <v>84258</v>
      </c>
      <c r="H15" s="853">
        <f t="shared" si="1"/>
        <v>64040</v>
      </c>
      <c r="I15" s="670">
        <f t="shared" si="1"/>
        <v>20218</v>
      </c>
      <c r="J15" s="211"/>
      <c r="K15" s="890">
        <f t="shared" ref="K15:K16" si="6">A6</f>
        <v>2021</v>
      </c>
      <c r="L15" s="853">
        <f t="shared" ref="L15:M16" si="7">IF(ISBLANK(H6),"",H6)</f>
        <v>3.5</v>
      </c>
      <c r="M15" s="670">
        <f t="shared" si="7"/>
        <v>3.1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39619</v>
      </c>
      <c r="C16" s="888">
        <f t="shared" si="3"/>
        <v>25249</v>
      </c>
      <c r="D16" s="889">
        <f t="shared" si="3"/>
        <v>14370</v>
      </c>
      <c r="F16" s="891">
        <f t="shared" si="4"/>
        <v>2022</v>
      </c>
      <c r="G16" s="676">
        <f t="shared" si="5"/>
        <v>149800</v>
      </c>
      <c r="H16" s="676">
        <f t="shared" si="1"/>
        <v>121107</v>
      </c>
      <c r="I16" s="671">
        <f t="shared" si="1"/>
        <v>28693</v>
      </c>
      <c r="J16" s="211"/>
      <c r="K16" s="891">
        <f t="shared" si="6"/>
        <v>2022</v>
      </c>
      <c r="L16" s="676">
        <f t="shared" si="7"/>
        <v>4.8</v>
      </c>
      <c r="M16" s="671">
        <f t="shared" si="7"/>
        <v>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16055</v>
      </c>
      <c r="C22" s="674">
        <f t="shared" ref="C22:D22" si="8">IF(ISBLANK(C5),"",C5)</f>
        <v>12662</v>
      </c>
      <c r="D22" s="669">
        <f t="shared" si="8"/>
        <v>3393</v>
      </c>
      <c r="F22" s="884">
        <f>A5</f>
        <v>2020</v>
      </c>
      <c r="G22" s="674">
        <f>IF(ISBLANK(E5),"",E5)</f>
        <v>78202</v>
      </c>
      <c r="H22" s="674">
        <f t="shared" ref="H22:I24" si="9">IF(ISBLANK(F5),"",F5)</f>
        <v>61246</v>
      </c>
      <c r="I22" s="669">
        <f t="shared" si="9"/>
        <v>16956</v>
      </c>
      <c r="J22" s="756"/>
      <c r="K22" s="884">
        <f>A5</f>
        <v>2020</v>
      </c>
      <c r="L22" s="674">
        <f>IF(ISBLANK(H5),"",H5)</f>
        <v>4.8</v>
      </c>
      <c r="M22" s="669">
        <f>IF(ISBLANK(I5),"",I5)</f>
        <v>5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24779</v>
      </c>
      <c r="C23" s="853">
        <f t="shared" si="11"/>
        <v>18183</v>
      </c>
      <c r="D23" s="670">
        <f t="shared" si="11"/>
        <v>6596</v>
      </c>
      <c r="F23" s="890">
        <f t="shared" ref="F23:F24" si="12">A6</f>
        <v>2021</v>
      </c>
      <c r="G23" s="853">
        <f t="shared" ref="G23:G24" si="13">IF(ISBLANK(E6),"",E6)</f>
        <v>84258</v>
      </c>
      <c r="H23" s="853">
        <f t="shared" si="9"/>
        <v>64040</v>
      </c>
      <c r="I23" s="670">
        <f t="shared" si="9"/>
        <v>20218</v>
      </c>
      <c r="J23" s="211"/>
      <c r="K23" s="890">
        <f t="shared" ref="K23:K24" si="14">A6</f>
        <v>2021</v>
      </c>
      <c r="L23" s="853">
        <f t="shared" ref="L23:M24" si="15">IF(ISBLANK(H6),"",H6)</f>
        <v>3.5</v>
      </c>
      <c r="M23" s="670">
        <f t="shared" si="15"/>
        <v>3.1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39619</v>
      </c>
      <c r="C24" s="676">
        <f t="shared" si="11"/>
        <v>25249</v>
      </c>
      <c r="D24" s="671">
        <f t="shared" si="11"/>
        <v>14370</v>
      </c>
      <c r="F24" s="891">
        <f t="shared" si="12"/>
        <v>2022</v>
      </c>
      <c r="G24" s="676">
        <f t="shared" si="13"/>
        <v>149800</v>
      </c>
      <c r="H24" s="676">
        <f t="shared" si="9"/>
        <v>121107</v>
      </c>
      <c r="I24" s="671">
        <f t="shared" si="9"/>
        <v>28693</v>
      </c>
      <c r="J24" s="211"/>
      <c r="K24" s="891">
        <f t="shared" si="14"/>
        <v>2022</v>
      </c>
      <c r="L24" s="676">
        <f t="shared" si="15"/>
        <v>4.8</v>
      </c>
      <c r="M24" s="671">
        <f t="shared" si="15"/>
        <v>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468</v>
      </c>
      <c r="C3" s="71">
        <v>200</v>
      </c>
      <c r="D3" s="71">
        <v>14.2</v>
      </c>
      <c r="F3" s="105" t="s">
        <v>537</v>
      </c>
      <c r="G3" s="97">
        <f>IF(ISBLANK(B3),"",B3)</f>
        <v>468</v>
      </c>
      <c r="H3" s="97">
        <f>IF(ISBLANK(B4),"",B4)</f>
        <v>774</v>
      </c>
      <c r="I3" s="97">
        <f>IF(ISBLANK(B5),"",B5)</f>
        <v>837</v>
      </c>
      <c r="J3" s="365"/>
    </row>
    <row r="4" spans="1:12" x14ac:dyDescent="0.25">
      <c r="A4" s="286">
        <v>2021</v>
      </c>
      <c r="B4" s="214">
        <v>774</v>
      </c>
      <c r="C4" s="214">
        <v>291</v>
      </c>
      <c r="D4" s="214">
        <v>14.9</v>
      </c>
      <c r="F4" s="130" t="s">
        <v>538</v>
      </c>
      <c r="G4" s="98">
        <f>IF(ISBLANK(C3),"",C3)</f>
        <v>200</v>
      </c>
      <c r="H4" s="98">
        <f>IF(ISBLANK(C4),"",C4)</f>
        <v>291</v>
      </c>
      <c r="I4" s="98">
        <f>IF(ISBLANK(C5),"",C5)</f>
        <v>300</v>
      </c>
      <c r="J4" s="365"/>
    </row>
    <row r="5" spans="1:12" x14ac:dyDescent="0.25">
      <c r="A5" s="218">
        <v>2022</v>
      </c>
      <c r="B5" s="168">
        <v>837</v>
      </c>
      <c r="C5" s="168">
        <v>300</v>
      </c>
      <c r="D5" s="168">
        <v>15.5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468</v>
      </c>
      <c r="H8" s="97">
        <f>IF(ISBLANK(B4),"",B4)</f>
        <v>774</v>
      </c>
      <c r="I8" s="97">
        <f>IF(ISBLANK(B5),"",B5)</f>
        <v>837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200</v>
      </c>
      <c r="H9" s="98">
        <f>IF(ISBLANK(C4),"",C4)</f>
        <v>291</v>
      </c>
      <c r="I9" s="98">
        <f>IF(ISBLANK(C5),"",C5)</f>
        <v>300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14.2</v>
      </c>
      <c r="H13" s="132">
        <f>IF(ISBLANK(D4),"",D4)</f>
        <v>14.9</v>
      </c>
      <c r="I13" s="132">
        <f>IF(ISBLANK(D5),"",D5)</f>
        <v>15.5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3829</v>
      </c>
      <c r="C4" s="110">
        <v>4147</v>
      </c>
      <c r="E4" s="29" t="s">
        <v>540</v>
      </c>
      <c r="F4" s="163">
        <f>B4/($B$22+$C$22)*100</f>
        <v>2.0663676936443949</v>
      </c>
      <c r="G4" s="163">
        <f>C4/($B$22+$C$22)*100</f>
        <v>2.2379803670784293</v>
      </c>
      <c r="J4" s="29" t="s">
        <v>540</v>
      </c>
      <c r="K4" s="163">
        <f>G4</f>
        <v>2.2379803670784293</v>
      </c>
    </row>
    <row r="5" spans="1:11" x14ac:dyDescent="0.25">
      <c r="A5" s="202" t="s">
        <v>541</v>
      </c>
      <c r="B5" s="212">
        <v>3976</v>
      </c>
      <c r="C5" s="160">
        <v>4311</v>
      </c>
      <c r="E5" s="29" t="s">
        <v>541</v>
      </c>
      <c r="F5" s="163">
        <f t="shared" ref="F5:G21" si="0">B5/($B$22+$C$22)*100</f>
        <v>2.1456980804205052</v>
      </c>
      <c r="G5" s="163">
        <f t="shared" si="0"/>
        <v>2.3264850162708242</v>
      </c>
      <c r="J5" s="29" t="s">
        <v>541</v>
      </c>
      <c r="K5" s="163">
        <f t="shared" ref="K5:K21" si="1">G5</f>
        <v>2.3264850162708242</v>
      </c>
    </row>
    <row r="6" spans="1:11" x14ac:dyDescent="0.25">
      <c r="A6" s="202" t="s">
        <v>542</v>
      </c>
      <c r="B6" s="212">
        <v>4255</v>
      </c>
      <c r="C6" s="160">
        <v>4356</v>
      </c>
      <c r="E6" s="29" t="s">
        <v>542</v>
      </c>
      <c r="F6" s="163">
        <f t="shared" si="0"/>
        <v>2.2962639165465917</v>
      </c>
      <c r="G6" s="163">
        <f t="shared" si="0"/>
        <v>2.3507698285492253</v>
      </c>
      <c r="J6" s="29" t="s">
        <v>542</v>
      </c>
      <c r="K6" s="163">
        <f t="shared" si="1"/>
        <v>2.3507698285492253</v>
      </c>
    </row>
    <row r="7" spans="1:11" x14ac:dyDescent="0.25">
      <c r="A7" s="202" t="s">
        <v>543</v>
      </c>
      <c r="B7" s="212">
        <v>4866</v>
      </c>
      <c r="C7" s="160">
        <v>5229</v>
      </c>
      <c r="E7" s="29" t="s">
        <v>543</v>
      </c>
      <c r="F7" s="163">
        <f t="shared" si="0"/>
        <v>2.6259977010377709</v>
      </c>
      <c r="G7" s="163">
        <f t="shared" si="0"/>
        <v>2.8218951867502065</v>
      </c>
      <c r="J7" s="29" t="s">
        <v>543</v>
      </c>
      <c r="K7" s="163">
        <f t="shared" si="1"/>
        <v>2.8218951867502065</v>
      </c>
    </row>
    <row r="8" spans="1:11" x14ac:dyDescent="0.25">
      <c r="A8" s="202" t="s">
        <v>544</v>
      </c>
      <c r="B8" s="212">
        <v>4813</v>
      </c>
      <c r="C8" s="160">
        <v>5051</v>
      </c>
      <c r="E8" s="29" t="s">
        <v>544</v>
      </c>
      <c r="F8" s="163">
        <f t="shared" si="0"/>
        <v>2.5973955887987654</v>
      </c>
      <c r="G8" s="163">
        <f t="shared" si="0"/>
        <v>2.7258352626267532</v>
      </c>
      <c r="J8" s="29" t="s">
        <v>544</v>
      </c>
      <c r="K8" s="163">
        <f t="shared" si="1"/>
        <v>2.7258352626267532</v>
      </c>
    </row>
    <row r="9" spans="1:11" x14ac:dyDescent="0.25">
      <c r="A9" s="202" t="s">
        <v>545</v>
      </c>
      <c r="B9" s="212">
        <v>4914</v>
      </c>
      <c r="C9" s="160">
        <v>5501</v>
      </c>
      <c r="E9" s="29" t="s">
        <v>545</v>
      </c>
      <c r="F9" s="163">
        <f t="shared" si="0"/>
        <v>2.6519015008013991</v>
      </c>
      <c r="G9" s="163">
        <f t="shared" si="0"/>
        <v>2.9686833854107642</v>
      </c>
      <c r="J9" s="29" t="s">
        <v>545</v>
      </c>
      <c r="K9" s="163">
        <f t="shared" si="1"/>
        <v>2.9686833854107642</v>
      </c>
    </row>
    <row r="10" spans="1:11" x14ac:dyDescent="0.25">
      <c r="A10" s="202" t="s">
        <v>546</v>
      </c>
      <c r="B10" s="212">
        <v>5192</v>
      </c>
      <c r="C10" s="160">
        <v>5577</v>
      </c>
      <c r="E10" s="29" t="s">
        <v>546</v>
      </c>
      <c r="F10" s="163">
        <f t="shared" si="0"/>
        <v>2.80192767443241</v>
      </c>
      <c r="G10" s="163">
        <f t="shared" si="0"/>
        <v>3.0096977350365082</v>
      </c>
      <c r="J10" s="29" t="s">
        <v>546</v>
      </c>
      <c r="K10" s="163">
        <f t="shared" si="1"/>
        <v>3.0096977350365082</v>
      </c>
    </row>
    <row r="11" spans="1:11" x14ac:dyDescent="0.25">
      <c r="A11" s="202" t="s">
        <v>547</v>
      </c>
      <c r="B11" s="212">
        <v>5616</v>
      </c>
      <c r="C11" s="160">
        <v>5916</v>
      </c>
      <c r="E11" s="29" t="s">
        <v>547</v>
      </c>
      <c r="F11" s="163">
        <f t="shared" si="0"/>
        <v>3.0307445723444557</v>
      </c>
      <c r="G11" s="163">
        <f t="shared" si="0"/>
        <v>3.1926433208671301</v>
      </c>
      <c r="J11" s="29" t="s">
        <v>547</v>
      </c>
      <c r="K11" s="163">
        <f t="shared" si="1"/>
        <v>3.1926433208671301</v>
      </c>
    </row>
    <row r="12" spans="1:11" x14ac:dyDescent="0.25">
      <c r="A12" s="202" t="s">
        <v>548</v>
      </c>
      <c r="B12" s="212">
        <v>5925</v>
      </c>
      <c r="C12" s="160">
        <v>6043</v>
      </c>
      <c r="E12" s="29" t="s">
        <v>548</v>
      </c>
      <c r="F12" s="163">
        <f t="shared" si="0"/>
        <v>3.1975002833228099</v>
      </c>
      <c r="G12" s="163">
        <f t="shared" si="0"/>
        <v>3.261180457741728</v>
      </c>
      <c r="J12" s="29" t="s">
        <v>548</v>
      </c>
      <c r="K12" s="163">
        <f t="shared" si="1"/>
        <v>3.261180457741728</v>
      </c>
    </row>
    <row r="13" spans="1:11" x14ac:dyDescent="0.25">
      <c r="A13" s="202" t="s">
        <v>549</v>
      </c>
      <c r="B13" s="212">
        <v>6723</v>
      </c>
      <c r="C13" s="160">
        <v>6844</v>
      </c>
      <c r="E13" s="29" t="s">
        <v>549</v>
      </c>
      <c r="F13" s="163">
        <f t="shared" si="0"/>
        <v>3.6281509543931225</v>
      </c>
      <c r="G13" s="163">
        <f t="shared" si="0"/>
        <v>3.6934501162972677</v>
      </c>
      <c r="J13" s="29" t="s">
        <v>549</v>
      </c>
      <c r="K13" s="163">
        <f t="shared" si="1"/>
        <v>3.6934501162972677</v>
      </c>
    </row>
    <row r="14" spans="1:11" x14ac:dyDescent="0.25">
      <c r="A14" s="202" t="s">
        <v>550</v>
      </c>
      <c r="B14" s="212">
        <v>6597</v>
      </c>
      <c r="C14" s="160">
        <v>6696</v>
      </c>
      <c r="E14" s="29" t="s">
        <v>550</v>
      </c>
      <c r="F14" s="163">
        <f t="shared" si="0"/>
        <v>3.5601534800135997</v>
      </c>
      <c r="G14" s="163">
        <f t="shared" si="0"/>
        <v>3.6135800670260823</v>
      </c>
      <c r="J14" s="29" t="s">
        <v>550</v>
      </c>
      <c r="K14" s="163">
        <f t="shared" si="1"/>
        <v>3.6135800670260823</v>
      </c>
    </row>
    <row r="15" spans="1:11" x14ac:dyDescent="0.25">
      <c r="A15" s="202" t="s">
        <v>551</v>
      </c>
      <c r="B15" s="212">
        <v>6778</v>
      </c>
      <c r="C15" s="160">
        <v>6869</v>
      </c>
      <c r="E15" s="29" t="s">
        <v>551</v>
      </c>
      <c r="F15" s="163">
        <f t="shared" si="0"/>
        <v>3.6578323916222795</v>
      </c>
      <c r="G15" s="163">
        <f t="shared" si="0"/>
        <v>3.7069416786741569</v>
      </c>
      <c r="J15" s="29" t="s">
        <v>551</v>
      </c>
      <c r="K15" s="163">
        <f t="shared" si="1"/>
        <v>3.7069416786741569</v>
      </c>
    </row>
    <row r="16" spans="1:11" x14ac:dyDescent="0.25">
      <c r="A16" s="202" t="s">
        <v>552</v>
      </c>
      <c r="B16" s="212">
        <v>6772</v>
      </c>
      <c r="C16" s="160">
        <v>6854</v>
      </c>
      <c r="E16" s="29" t="s">
        <v>552</v>
      </c>
      <c r="F16" s="163">
        <f t="shared" si="0"/>
        <v>3.6545944166518263</v>
      </c>
      <c r="G16" s="163">
        <f t="shared" si="0"/>
        <v>3.6988467412480235</v>
      </c>
      <c r="J16" s="29" t="s">
        <v>552</v>
      </c>
      <c r="K16" s="163">
        <f t="shared" si="1"/>
        <v>3.6988467412480235</v>
      </c>
    </row>
    <row r="17" spans="1:11" x14ac:dyDescent="0.25">
      <c r="A17" s="202" t="s">
        <v>553</v>
      </c>
      <c r="B17" s="212">
        <v>7187</v>
      </c>
      <c r="C17" s="160">
        <v>6813</v>
      </c>
      <c r="E17" s="29" t="s">
        <v>553</v>
      </c>
      <c r="F17" s="163">
        <f t="shared" si="0"/>
        <v>3.8785543521081913</v>
      </c>
      <c r="G17" s="163">
        <f t="shared" si="0"/>
        <v>3.6767205789499249</v>
      </c>
      <c r="J17" s="29" t="s">
        <v>553</v>
      </c>
      <c r="K17" s="163">
        <f t="shared" si="1"/>
        <v>3.6767205789499249</v>
      </c>
    </row>
    <row r="18" spans="1:11" x14ac:dyDescent="0.25">
      <c r="A18" s="202" t="s">
        <v>554</v>
      </c>
      <c r="B18" s="212">
        <v>6587</v>
      </c>
      <c r="C18" s="160">
        <v>5769</v>
      </c>
      <c r="E18" s="29" t="s">
        <v>554</v>
      </c>
      <c r="F18" s="163">
        <f t="shared" si="0"/>
        <v>3.5547568550628439</v>
      </c>
      <c r="G18" s="163">
        <f t="shared" si="0"/>
        <v>3.1133129340910193</v>
      </c>
      <c r="J18" s="29" t="s">
        <v>554</v>
      </c>
      <c r="K18" s="163">
        <f t="shared" si="1"/>
        <v>3.1133129340910193</v>
      </c>
    </row>
    <row r="19" spans="1:11" x14ac:dyDescent="0.25">
      <c r="A19" s="202" t="s">
        <v>555</v>
      </c>
      <c r="B19" s="212">
        <v>3707</v>
      </c>
      <c r="C19" s="160">
        <v>3103</v>
      </c>
      <c r="E19" s="29" t="s">
        <v>555</v>
      </c>
      <c r="F19" s="163">
        <f t="shared" si="0"/>
        <v>2.0005288692451741</v>
      </c>
      <c r="G19" s="163">
        <f t="shared" si="0"/>
        <v>1.6745727222195239</v>
      </c>
      <c r="J19" s="29" t="s">
        <v>555</v>
      </c>
      <c r="K19" s="163">
        <f t="shared" si="1"/>
        <v>1.6745727222195239</v>
      </c>
    </row>
    <row r="20" spans="1:11" x14ac:dyDescent="0.25">
      <c r="A20" s="202" t="s">
        <v>556</v>
      </c>
      <c r="B20" s="212">
        <v>3078</v>
      </c>
      <c r="C20" s="160">
        <v>2245</v>
      </c>
      <c r="E20" s="29" t="s">
        <v>556</v>
      </c>
      <c r="F20" s="163">
        <f t="shared" si="0"/>
        <v>1.6610811598426343</v>
      </c>
      <c r="G20" s="163">
        <f t="shared" si="0"/>
        <v>1.2115423014446765</v>
      </c>
      <c r="J20" s="29" t="s">
        <v>556</v>
      </c>
      <c r="K20" s="163">
        <f t="shared" si="1"/>
        <v>1.2115423014446765</v>
      </c>
    </row>
    <row r="21" spans="1:11" x14ac:dyDescent="0.25">
      <c r="A21" s="203" t="s">
        <v>557</v>
      </c>
      <c r="B21" s="72">
        <v>1906</v>
      </c>
      <c r="C21" s="111">
        <v>1256</v>
      </c>
      <c r="E21" s="31" t="s">
        <v>557</v>
      </c>
      <c r="F21" s="163">
        <f t="shared" si="0"/>
        <v>1.028596715614055</v>
      </c>
      <c r="G21" s="163">
        <f t="shared" si="0"/>
        <v>0.67781609381492813</v>
      </c>
      <c r="J21" s="31" t="s">
        <v>557</v>
      </c>
      <c r="K21" s="210">
        <f t="shared" si="1"/>
        <v>0.67781609381492813</v>
      </c>
    </row>
    <row r="22" spans="1:11" x14ac:dyDescent="0.25">
      <c r="A22" s="309" t="s">
        <v>16</v>
      </c>
      <c r="B22" s="121">
        <f>SUM(B4:B21)</f>
        <v>92721</v>
      </c>
      <c r="C22" s="124">
        <f>SUM(C4:C21)</f>
        <v>92580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4891</v>
      </c>
      <c r="C3" s="110">
        <v>6937</v>
      </c>
      <c r="E3" s="297" t="s">
        <v>709</v>
      </c>
      <c r="F3" s="71">
        <v>48.86</v>
      </c>
      <c r="G3" s="71">
        <v>53.75</v>
      </c>
      <c r="K3" s="122" t="s">
        <v>16</v>
      </c>
      <c r="L3" s="71">
        <v>3.24</v>
      </c>
      <c r="M3" s="71">
        <v>2.89</v>
      </c>
    </row>
    <row r="4" spans="1:16" x14ac:dyDescent="0.25">
      <c r="A4" s="202" t="s">
        <v>704</v>
      </c>
      <c r="B4" s="212">
        <v>7147</v>
      </c>
      <c r="C4" s="160">
        <v>8960</v>
      </c>
      <c r="E4" s="298" t="s">
        <v>710</v>
      </c>
      <c r="F4" s="214">
        <v>44.27</v>
      </c>
      <c r="G4" s="214">
        <v>38.409999999999997</v>
      </c>
      <c r="K4" s="215" t="s">
        <v>212</v>
      </c>
      <c r="L4" s="214">
        <v>3.13</v>
      </c>
      <c r="M4" s="214">
        <v>2.76</v>
      </c>
      <c r="N4" s="211"/>
    </row>
    <row r="5" spans="1:16" x14ac:dyDescent="0.25">
      <c r="A5" s="202" t="s">
        <v>705</v>
      </c>
      <c r="B5" s="212">
        <v>6010</v>
      </c>
      <c r="C5" s="160">
        <v>5321</v>
      </c>
      <c r="E5" s="298" t="s">
        <v>711</v>
      </c>
      <c r="F5" s="214">
        <v>5.8</v>
      </c>
      <c r="G5" s="214">
        <v>6.37</v>
      </c>
      <c r="K5" s="123" t="s">
        <v>213</v>
      </c>
      <c r="L5" s="73">
        <v>3.33</v>
      </c>
      <c r="M5" s="73">
        <v>3</v>
      </c>
      <c r="N5" s="211"/>
    </row>
    <row r="6" spans="1:16" x14ac:dyDescent="0.25">
      <c r="A6" s="202" t="s">
        <v>706</v>
      </c>
      <c r="B6" s="212">
        <v>6600</v>
      </c>
      <c r="C6" s="160">
        <v>5573</v>
      </c>
      <c r="E6" s="298" t="s">
        <v>712</v>
      </c>
      <c r="F6" s="214">
        <v>0.8</v>
      </c>
      <c r="G6" s="214">
        <v>1.0900000000000001</v>
      </c>
      <c r="K6" s="226"/>
      <c r="L6" s="164"/>
      <c r="M6" s="211"/>
    </row>
    <row r="7" spans="1:16" x14ac:dyDescent="0.25">
      <c r="A7" s="202" t="s">
        <v>707</v>
      </c>
      <c r="B7" s="212">
        <v>2819</v>
      </c>
      <c r="C7" s="160">
        <v>4278</v>
      </c>
      <c r="E7" s="299" t="s">
        <v>713</v>
      </c>
      <c r="F7" s="73">
        <v>0.27</v>
      </c>
      <c r="G7" s="73">
        <v>0.37</v>
      </c>
      <c r="K7" s="227"/>
      <c r="L7" s="211"/>
      <c r="M7" s="211"/>
    </row>
    <row r="8" spans="1:16" x14ac:dyDescent="0.25">
      <c r="A8" s="203" t="s">
        <v>708</v>
      </c>
      <c r="B8" s="72">
        <v>2403</v>
      </c>
      <c r="C8" s="111">
        <v>5801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18.814754542988879</v>
      </c>
      <c r="C13" s="301">
        <f>B3/SUM(B3:B8)*100</f>
        <v>16.374288583863407</v>
      </c>
      <c r="E13" s="217" t="s">
        <v>836</v>
      </c>
      <c r="F13" s="289">
        <f>IF(ISBLANK(F3),"",F3)</f>
        <v>48.86</v>
      </c>
      <c r="G13" s="289">
        <f>IF(ISBLANK(G3),"",G3)</f>
        <v>53.75</v>
      </c>
    </row>
    <row r="14" spans="1:16" x14ac:dyDescent="0.25">
      <c r="A14" s="220" t="s">
        <v>825</v>
      </c>
      <c r="B14" s="305">
        <f>C4/SUM(C3:C8)*100</f>
        <v>24.301600216978571</v>
      </c>
      <c r="C14" s="302">
        <f>B4/SUM(B3:B8)*100</f>
        <v>23.92701707398728</v>
      </c>
      <c r="E14" s="286" t="s">
        <v>837</v>
      </c>
      <c r="F14" s="290">
        <f t="shared" ref="F14:G17" si="0">IF(ISBLANK(F4),"",F4)</f>
        <v>44.27</v>
      </c>
      <c r="G14" s="290">
        <f t="shared" si="0"/>
        <v>38.409999999999997</v>
      </c>
    </row>
    <row r="15" spans="1:16" x14ac:dyDescent="0.25">
      <c r="A15" s="220" t="s">
        <v>826</v>
      </c>
      <c r="B15" s="305">
        <f>C5/SUM(C3:C8)*100</f>
        <v>14.431787360998102</v>
      </c>
      <c r="C15" s="302">
        <f>B5/SUM(B3:B8)*100</f>
        <v>20.120522263140277</v>
      </c>
      <c r="E15" s="286" t="s">
        <v>838</v>
      </c>
      <c r="F15" s="290">
        <f t="shared" si="0"/>
        <v>5.8</v>
      </c>
      <c r="G15" s="290">
        <f t="shared" si="0"/>
        <v>6.37</v>
      </c>
    </row>
    <row r="16" spans="1:16" x14ac:dyDescent="0.25">
      <c r="A16" s="220" t="s">
        <v>827</v>
      </c>
      <c r="B16" s="305">
        <f>C6/SUM(C3:C8)*100</f>
        <v>15.115269867100622</v>
      </c>
      <c r="C16" s="302">
        <f>B6/SUM(B3:B8)*100</f>
        <v>22.09574824238366</v>
      </c>
      <c r="E16" s="286" t="s">
        <v>839</v>
      </c>
      <c r="F16" s="290">
        <f t="shared" si="0"/>
        <v>0.8</v>
      </c>
      <c r="G16" s="290">
        <f t="shared" si="0"/>
        <v>1.0900000000000001</v>
      </c>
    </row>
    <row r="17" spans="1:18" x14ac:dyDescent="0.25">
      <c r="A17" s="220" t="s">
        <v>828</v>
      </c>
      <c r="B17" s="305">
        <f>C7/SUM(C3:C8)*100</f>
        <v>11.60292921074044</v>
      </c>
      <c r="C17" s="302">
        <f>B7/SUM(B3:B8)*100</f>
        <v>9.4375627720120523</v>
      </c>
      <c r="E17" s="219" t="s">
        <v>840</v>
      </c>
      <c r="F17" s="291">
        <f t="shared" si="0"/>
        <v>0.27</v>
      </c>
      <c r="G17" s="291">
        <f t="shared" si="0"/>
        <v>0.37</v>
      </c>
    </row>
    <row r="18" spans="1:18" x14ac:dyDescent="0.25">
      <c r="A18" s="221" t="s">
        <v>829</v>
      </c>
      <c r="B18" s="306">
        <f>C8/SUM(C3:C8)*100</f>
        <v>15.733658801193382</v>
      </c>
      <c r="C18" s="303">
        <f>B8/SUM(B3:B8)*100</f>
        <v>8.0448610646133254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18.814754542988879</v>
      </c>
      <c r="C22" s="301">
        <f>C13</f>
        <v>16.374288583863407</v>
      </c>
    </row>
    <row r="23" spans="1:18" x14ac:dyDescent="0.25">
      <c r="A23" s="220" t="s">
        <v>831</v>
      </c>
      <c r="B23" s="305">
        <f t="shared" ref="B23:C27" si="1">B14</f>
        <v>24.301600216978571</v>
      </c>
      <c r="C23" s="302">
        <f t="shared" si="1"/>
        <v>23.92701707398728</v>
      </c>
    </row>
    <row r="24" spans="1:18" x14ac:dyDescent="0.25">
      <c r="A24" s="307" t="s">
        <v>832</v>
      </c>
      <c r="B24" s="305">
        <f t="shared" si="1"/>
        <v>14.431787360998102</v>
      </c>
      <c r="C24" s="302">
        <f t="shared" si="1"/>
        <v>20.120522263140277</v>
      </c>
    </row>
    <row r="25" spans="1:18" x14ac:dyDescent="0.25">
      <c r="A25" s="220" t="s">
        <v>833</v>
      </c>
      <c r="B25" s="305">
        <f t="shared" si="1"/>
        <v>15.115269867100622</v>
      </c>
      <c r="C25" s="302">
        <f t="shared" si="1"/>
        <v>22.09574824238366</v>
      </c>
    </row>
    <row r="26" spans="1:18" x14ac:dyDescent="0.25">
      <c r="A26" s="220" t="s">
        <v>834</v>
      </c>
      <c r="B26" s="305">
        <f t="shared" si="1"/>
        <v>11.60292921074044</v>
      </c>
      <c r="C26" s="302">
        <f t="shared" si="1"/>
        <v>9.4375627720120523</v>
      </c>
    </row>
    <row r="27" spans="1:18" x14ac:dyDescent="0.25">
      <c r="A27" s="308" t="s">
        <v>835</v>
      </c>
      <c r="B27" s="306">
        <f t="shared" si="1"/>
        <v>15.733658801193382</v>
      </c>
      <c r="C27" s="303">
        <f t="shared" si="1"/>
        <v>8.0448610646133254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7185</v>
      </c>
      <c r="C34" s="110">
        <v>7707</v>
      </c>
      <c r="E34" s="297" t="s">
        <v>709</v>
      </c>
      <c r="F34" s="71">
        <v>53.75</v>
      </c>
      <c r="G34" s="211"/>
      <c r="K34" s="122" t="s">
        <v>16</v>
      </c>
      <c r="L34" s="71">
        <v>2.89</v>
      </c>
      <c r="M34" s="211"/>
    </row>
    <row r="35" spans="1:16" x14ac:dyDescent="0.25">
      <c r="A35" s="202" t="s">
        <v>704</v>
      </c>
      <c r="B35" s="212">
        <v>8182</v>
      </c>
      <c r="C35" s="160">
        <v>8776</v>
      </c>
      <c r="E35" s="298" t="s">
        <v>710</v>
      </c>
      <c r="F35" s="214">
        <v>38.409999999999997</v>
      </c>
      <c r="G35" s="211"/>
      <c r="K35" s="215" t="s">
        <v>212</v>
      </c>
      <c r="L35" s="214">
        <v>2.76</v>
      </c>
      <c r="M35" s="211"/>
      <c r="N35" s="29" t="s">
        <v>876</v>
      </c>
    </row>
    <row r="36" spans="1:16" x14ac:dyDescent="0.25">
      <c r="A36" s="202" t="s">
        <v>705</v>
      </c>
      <c r="B36" s="212">
        <v>6062</v>
      </c>
      <c r="C36" s="160">
        <v>5345</v>
      </c>
      <c r="E36" s="298" t="s">
        <v>711</v>
      </c>
      <c r="F36" s="214">
        <v>6.37</v>
      </c>
      <c r="G36" s="211"/>
      <c r="K36" s="123" t="s">
        <v>213</v>
      </c>
      <c r="L36" s="73">
        <v>3</v>
      </c>
      <c r="M36" s="211"/>
      <c r="N36" s="288">
        <v>2022</v>
      </c>
    </row>
    <row r="37" spans="1:16" x14ac:dyDescent="0.25">
      <c r="A37" s="202" t="s">
        <v>706</v>
      </c>
      <c r="B37" s="212">
        <v>5065</v>
      </c>
      <c r="C37" s="160">
        <v>4743</v>
      </c>
      <c r="E37" s="298" t="s">
        <v>712</v>
      </c>
      <c r="F37" s="214">
        <v>1.0900000000000001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2193</v>
      </c>
      <c r="C38" s="160">
        <v>3210</v>
      </c>
      <c r="E38" s="299" t="s">
        <v>713</v>
      </c>
      <c r="F38" s="73">
        <v>0.37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1635</v>
      </c>
      <c r="C39" s="111">
        <v>3590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23.094902759881332</v>
      </c>
      <c r="C44" s="301">
        <f>B34/SUM(B34:B39)*100</f>
        <v>23.695666512763012</v>
      </c>
      <c r="E44" s="217" t="s">
        <v>836</v>
      </c>
      <c r="F44" s="289">
        <f>IF(ISBLANK(F34),"",F34)</f>
        <v>53.75</v>
      </c>
    </row>
    <row r="45" spans="1:16" x14ac:dyDescent="0.25">
      <c r="A45" s="220" t="s">
        <v>825</v>
      </c>
      <c r="B45" s="305">
        <f>C35/SUM(C34:C39)*100</f>
        <v>26.298282940277485</v>
      </c>
      <c r="C45" s="302">
        <f>B35/SUM(B34:B39)*100</f>
        <v>26.983708198667632</v>
      </c>
      <c r="E45" s="286" t="s">
        <v>837</v>
      </c>
      <c r="F45" s="290">
        <f t="shared" ref="F45:F48" si="2">IF(ISBLANK(F35),"",F35)</f>
        <v>38.409999999999997</v>
      </c>
    </row>
    <row r="46" spans="1:16" x14ac:dyDescent="0.25">
      <c r="A46" s="220" t="s">
        <v>826</v>
      </c>
      <c r="B46" s="305">
        <f>C36/SUM(C34:C39)*100</f>
        <v>16.016900901980762</v>
      </c>
      <c r="C46" s="302">
        <f>B36/SUM(B34:B39)*100</f>
        <v>19.992084954818285</v>
      </c>
      <c r="E46" s="286" t="s">
        <v>838</v>
      </c>
      <c r="F46" s="290">
        <f t="shared" si="2"/>
        <v>6.37</v>
      </c>
    </row>
    <row r="47" spans="1:16" x14ac:dyDescent="0.25">
      <c r="A47" s="220" t="s">
        <v>827</v>
      </c>
      <c r="B47" s="305">
        <f>C37/SUM(C34:C39)*100</f>
        <v>14.212939378502293</v>
      </c>
      <c r="C47" s="302">
        <f>B37/SUM(B34:B39)*100</f>
        <v>16.704043268913658</v>
      </c>
      <c r="E47" s="286" t="s">
        <v>839</v>
      </c>
      <c r="F47" s="290">
        <f t="shared" si="2"/>
        <v>1.0900000000000001</v>
      </c>
    </row>
    <row r="48" spans="1:16" x14ac:dyDescent="0.25">
      <c r="A48" s="220" t="s">
        <v>828</v>
      </c>
      <c r="B48" s="305">
        <f>C38/SUM(C34:C39)*100</f>
        <v>9.6191303826675867</v>
      </c>
      <c r="C48" s="302">
        <f>B38/SUM(B34:B39)*100</f>
        <v>7.2323725347932193</v>
      </c>
      <c r="E48" s="219" t="s">
        <v>840</v>
      </c>
      <c r="F48" s="291">
        <f t="shared" si="2"/>
        <v>0.37</v>
      </c>
    </row>
    <row r="49" spans="1:3" x14ac:dyDescent="0.25">
      <c r="A49" s="221" t="s">
        <v>829</v>
      </c>
      <c r="B49" s="306">
        <f>C39/SUM(C34:C39)*100</f>
        <v>10.75784363669054</v>
      </c>
      <c r="C49" s="303">
        <f>B39/SUM(B34:B39)*100</f>
        <v>5.3921245300441925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23.094902759881332</v>
      </c>
      <c r="C53" s="301">
        <f>C44</f>
        <v>23.695666512763012</v>
      </c>
    </row>
    <row r="54" spans="1:3" x14ac:dyDescent="0.25">
      <c r="A54" s="220" t="s">
        <v>831</v>
      </c>
      <c r="B54" s="305">
        <f t="shared" ref="B54:C54" si="3">B45</f>
        <v>26.298282940277485</v>
      </c>
      <c r="C54" s="302">
        <f t="shared" si="3"/>
        <v>26.983708198667632</v>
      </c>
    </row>
    <row r="55" spans="1:3" x14ac:dyDescent="0.25">
      <c r="A55" s="307" t="s">
        <v>832</v>
      </c>
      <c r="B55" s="305">
        <f t="shared" ref="B55:C55" si="4">B46</f>
        <v>16.016900901980762</v>
      </c>
      <c r="C55" s="302">
        <f t="shared" si="4"/>
        <v>19.992084954818285</v>
      </c>
    </row>
    <row r="56" spans="1:3" x14ac:dyDescent="0.25">
      <c r="A56" s="220" t="s">
        <v>833</v>
      </c>
      <c r="B56" s="305">
        <f t="shared" ref="B56:C56" si="5">B47</f>
        <v>14.212939378502293</v>
      </c>
      <c r="C56" s="302">
        <f t="shared" si="5"/>
        <v>16.704043268913658</v>
      </c>
    </row>
    <row r="57" spans="1:3" x14ac:dyDescent="0.25">
      <c r="A57" s="220" t="s">
        <v>834</v>
      </c>
      <c r="B57" s="305">
        <f t="shared" ref="B57:C57" si="6">B48</f>
        <v>9.6191303826675867</v>
      </c>
      <c r="C57" s="302">
        <f t="shared" si="6"/>
        <v>7.2323725347932193</v>
      </c>
    </row>
    <row r="58" spans="1:3" x14ac:dyDescent="0.25">
      <c r="A58" s="308" t="s">
        <v>835</v>
      </c>
      <c r="B58" s="306">
        <f t="shared" ref="B58:C58" si="7">B49</f>
        <v>10.75784363669054</v>
      </c>
      <c r="C58" s="303">
        <f t="shared" si="7"/>
        <v>5.3921245300441925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2024-04-25T06:15:22Z</dcterms:modified>
</cp:coreProperties>
</file>